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626531F7-0950-40D5-B923-724FE2346403}" xr6:coauthVersionLast="47" xr6:coauthVersionMax="47" xr10:uidLastSave="{00000000-0000-0000-0000-000000000000}"/>
  <bookViews>
    <workbookView xWindow="-108" yWindow="-108" windowWidth="23256" windowHeight="12456"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C12" i="3"/>
  <c r="D10" i="3"/>
  <c r="E10" i="3"/>
  <c r="F10" i="3"/>
  <c r="G10" i="3"/>
  <c r="H10" i="3"/>
  <c r="I10" i="3"/>
  <c r="C10" i="3"/>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Q65" i="8" s="1"/>
  <c r="GR11" i="8"/>
  <c r="GS11" i="8"/>
  <c r="GT11" i="8"/>
  <c r="GO18" i="8"/>
  <c r="GO65" i="8" s="1"/>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60" i="1"/>
  <c r="B161" i="1"/>
  <c r="B162" i="1"/>
  <c r="B163" i="1"/>
  <c r="B164" i="1"/>
  <c r="B165" i="1"/>
  <c r="B166" i="1"/>
  <c r="B155" i="1"/>
  <c r="J162" i="1" l="1"/>
  <c r="J155" i="1"/>
  <c r="J156" i="1"/>
  <c r="GS65" i="8"/>
  <c r="GT65" i="8"/>
  <c r="GR65" i="8"/>
  <c r="GP65" i="8"/>
  <c r="J164" i="1"/>
  <c r="J165" i="1"/>
  <c r="J166" i="1"/>
  <c r="J157" i="1"/>
  <c r="J163" i="1"/>
  <c r="J161"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E14" i="3" s="1"/>
  <c r="I11" i="2"/>
  <c r="G14" i="3" l="1"/>
  <c r="F14" i="3"/>
  <c r="H14" i="3"/>
  <c r="D14" i="3"/>
  <c r="I14" i="3"/>
  <c r="J158" i="1"/>
  <c r="C14" i="3" l="1"/>
  <c r="J12" i="3"/>
  <c r="J14" i="3" s="1"/>
  <c r="H12" i="2" l="1"/>
  <c r="C12" i="2"/>
  <c r="E12" i="2"/>
  <c r="G12" i="2"/>
  <c r="D12" i="2"/>
  <c r="F12" i="2"/>
  <c r="B12" i="2"/>
  <c r="C159" i="1" l="1"/>
  <c r="C167" i="1" s="1"/>
  <c r="C21" i="2"/>
  <c r="H159" i="1"/>
  <c r="H167" i="1" s="1"/>
  <c r="H21" i="2"/>
  <c r="F159" i="1"/>
  <c r="F167" i="1" s="1"/>
  <c r="F21" i="2"/>
  <c r="G159" i="1"/>
  <c r="G167" i="1" s="1"/>
  <c r="G21" i="2"/>
  <c r="E159" i="1"/>
  <c r="E167" i="1" s="1"/>
  <c r="E21" i="2"/>
  <c r="B159" i="1"/>
  <c r="B167" i="1" s="1"/>
  <c r="B21" i="2"/>
  <c r="D159" i="1"/>
  <c r="I12" i="2"/>
  <c r="D21" i="2"/>
  <c r="B168" i="1" l="1"/>
  <c r="C21" i="3"/>
  <c r="I21" i="3"/>
  <c r="H168" i="1"/>
  <c r="E168" i="1"/>
  <c r="F21" i="3"/>
  <c r="G21" i="3"/>
  <c r="F168" i="1"/>
  <c r="H21" i="3"/>
  <c r="G168" i="1"/>
  <c r="I21" i="2"/>
  <c r="C168" i="1"/>
  <c r="D21" i="3"/>
  <c r="J159" i="1"/>
  <c r="J167" i="1" s="1"/>
  <c r="J168" i="1" s="1"/>
  <c r="D167" i="1"/>
  <c r="D23" i="3" l="1"/>
  <c r="D29" i="3"/>
  <c r="D31" i="3" s="1"/>
  <c r="I23" i="3"/>
  <c r="I29" i="3"/>
  <c r="I31" i="3" s="1"/>
  <c r="H23" i="3"/>
  <c r="H29" i="3"/>
  <c r="H31" i="3" s="1"/>
  <c r="G29" i="3"/>
  <c r="G31" i="3" s="1"/>
  <c r="G23" i="3"/>
  <c r="C23" i="3"/>
  <c r="C29" i="3"/>
  <c r="C31" i="3" s="1"/>
  <c r="F29" i="3"/>
  <c r="F31" i="3" s="1"/>
  <c r="F23" i="3"/>
  <c r="D168" i="1"/>
  <c r="E21" i="3"/>
  <c r="E23" i="3" l="1"/>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<sst xmlns="http://schemas.openxmlformats.org/spreadsheetml/2006/main" count="550" uniqueCount="267">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</sst>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-236441.88999999998</v>
          </cell>
          <cell r="H7">
            <v>0</v>
          </cell>
          <cell r="I7">
            <v>0</v>
          </cell>
          <cell r="J7">
            <v>0</v>
          </cell>
          <cell r="K7">
            <v>0</v>
          </cell>
          <cell r="L7">
            <v>0</v>
          </cell>
          <cell r="M7">
            <v>0</v>
          </cell>
          <cell r="N7">
            <v>0</v>
          </cell>
        </row>
        <row r="13">
          <cell r="C13">
            <v>-109487.12</v>
          </cell>
          <cell r="D13">
            <v>-93106.33</v>
          </cell>
          <cell r="E13">
            <v>-104340.31</v>
          </cell>
          <cell r="F13">
            <v>-130244.01999999999</v>
          </cell>
          <cell r="G13">
            <v>-102254.29000000001</v>
          </cell>
          <cell r="H13">
            <v>0</v>
          </cell>
          <cell r="I13">
            <v>0</v>
          </cell>
          <cell r="J13">
            <v>0</v>
          </cell>
          <cell r="K13">
            <v>0</v>
          </cell>
          <cell r="L13">
            <v>0</v>
          </cell>
          <cell r="M13">
            <v>0</v>
          </cell>
          <cell r="N13">
            <v>0</v>
          </cell>
        </row>
        <row r="24">
          <cell r="C24">
            <v>-966983.34</v>
          </cell>
          <cell r="D24">
            <v>-866335.39</v>
          </cell>
          <cell r="E24">
            <v>-894659.8</v>
          </cell>
          <cell r="F24">
            <v>-829582.3899999999</v>
          </cell>
          <cell r="G24">
            <v>-711662.51000000013</v>
          </cell>
          <cell r="H24">
            <v>0</v>
          </cell>
          <cell r="I24">
            <v>0</v>
          </cell>
          <cell r="J24">
            <v>0</v>
          </cell>
          <cell r="K24">
            <v>0</v>
          </cell>
          <cell r="L24">
            <v>0</v>
          </cell>
          <cell r="M24">
            <v>0</v>
          </cell>
          <cell r="N24">
            <v>0</v>
          </cell>
        </row>
        <row r="32">
          <cell r="C32">
            <v>-212330.16999999998</v>
          </cell>
          <cell r="D32">
            <v>-169701.97</v>
          </cell>
          <cell r="E32">
            <v>-166840.56</v>
          </cell>
          <cell r="F32">
            <v>-160006.03999999998</v>
          </cell>
          <cell r="G32">
            <v>-125759.66</v>
          </cell>
          <cell r="H32">
            <v>0</v>
          </cell>
          <cell r="I32">
            <v>0</v>
          </cell>
          <cell r="J32">
            <v>0</v>
          </cell>
          <cell r="K32">
            <v>0</v>
          </cell>
          <cell r="L32">
            <v>0</v>
          </cell>
          <cell r="M32">
            <v>0</v>
          </cell>
          <cell r="N32">
            <v>0</v>
          </cell>
        </row>
        <row r="40">
          <cell r="C40">
            <v>-168310.78000000003</v>
          </cell>
          <cell r="D40">
            <v>-148400.57999999996</v>
          </cell>
          <cell r="E40">
            <v>-128654.79</v>
          </cell>
          <cell r="F40">
            <v>-150972.35999999999</v>
          </cell>
          <cell r="G40">
            <v>-77750.360000000015</v>
          </cell>
          <cell r="H40">
            <v>0</v>
          </cell>
          <cell r="I40">
            <v>0</v>
          </cell>
          <cell r="J40">
            <v>0</v>
          </cell>
          <cell r="K40">
            <v>0</v>
          </cell>
          <cell r="L40">
            <v>0</v>
          </cell>
          <cell r="M40">
            <v>0</v>
          </cell>
          <cell r="N40">
            <v>0</v>
          </cell>
        </row>
        <row r="47">
          <cell r="C47">
            <v>-631475.15</v>
          </cell>
          <cell r="D47">
            <v>-625668.78</v>
          </cell>
          <cell r="E47">
            <v>-507754.56</v>
          </cell>
          <cell r="F47">
            <v>-622190.6</v>
          </cell>
          <cell r="G47">
            <v>-255780.61</v>
          </cell>
          <cell r="H47">
            <v>0</v>
          </cell>
          <cell r="I47">
            <v>0</v>
          </cell>
          <cell r="J47">
            <v>0</v>
          </cell>
          <cell r="K47">
            <v>0</v>
          </cell>
          <cell r="L47">
            <v>0</v>
          </cell>
          <cell r="M47">
            <v>0</v>
          </cell>
          <cell r="N47">
            <v>0</v>
          </cell>
        </row>
        <row r="52">
          <cell r="C52">
            <v>-259992.41</v>
          </cell>
          <cell r="D52">
            <v>-378346.62</v>
          </cell>
          <cell r="E52">
            <v>-325747.73</v>
          </cell>
          <cell r="F52">
            <v>-182936.85000000003</v>
          </cell>
          <cell r="G52">
            <v>-178563.88</v>
          </cell>
          <cell r="H52">
            <v>0</v>
          </cell>
          <cell r="I52">
            <v>0</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topLeftCell="A8" workbookViewId="0">
      <selection activeCell="E17" sqref="E17"/>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396" t="s">
        <v>2</v>
      </c>
      <c r="B1" s="396"/>
      <c r="C1" s="396"/>
      <c r="D1" s="396"/>
      <c r="E1" s="396"/>
      <c r="F1" s="396"/>
      <c r="G1" s="396"/>
      <c r="H1" s="396"/>
      <c r="I1" s="396"/>
      <c r="J1" s="396"/>
      <c r="K1" s="396"/>
      <c r="L1" s="396"/>
      <c r="M1" s="396"/>
      <c r="N1" s="265"/>
      <c r="O1" s="359"/>
    </row>
    <row r="2" spans="1:30" ht="15.6">
      <c r="A2" s="396" t="s">
        <v>3</v>
      </c>
      <c r="B2" s="396"/>
      <c r="C2" s="396"/>
      <c r="D2" s="396"/>
      <c r="E2" s="396"/>
      <c r="F2" s="396"/>
      <c r="G2" s="396"/>
      <c r="H2" s="396"/>
      <c r="I2" s="396"/>
      <c r="J2" s="396"/>
      <c r="K2" s="396"/>
      <c r="L2" s="396"/>
      <c r="M2" s="396"/>
      <c r="N2" s="265"/>
      <c r="O2" s="359"/>
    </row>
    <row r="3" spans="1:30" ht="15.6">
      <c r="A3" s="396" t="s">
        <v>206</v>
      </c>
      <c r="B3" s="396"/>
      <c r="C3" s="396"/>
      <c r="D3" s="396"/>
      <c r="E3" s="396"/>
      <c r="F3" s="396"/>
      <c r="G3" s="396"/>
      <c r="H3" s="396"/>
      <c r="I3" s="396"/>
      <c r="J3" s="396"/>
      <c r="K3" s="396"/>
      <c r="L3" s="396"/>
      <c r="M3" s="396"/>
      <c r="N3" s="265"/>
      <c r="O3" s="359"/>
    </row>
    <row r="4" spans="1:30" ht="15.6">
      <c r="A4" s="396" t="str">
        <f>_xlfn.TEXTJOIN(" ",TRUE,"JULY 1,",T4-1," - JUNE 30,",T4)</f>
        <v>JULY 1, 2025  - JUNE 30, 2026</v>
      </c>
      <c r="B4" s="396"/>
      <c r="C4" s="396"/>
      <c r="D4" s="396"/>
      <c r="E4" s="396"/>
      <c r="F4" s="396"/>
      <c r="G4" s="396"/>
      <c r="H4" s="396"/>
      <c r="I4" s="396"/>
      <c r="J4" s="396"/>
      <c r="K4" s="396"/>
      <c r="L4" s="396"/>
      <c r="M4" s="396"/>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c r="F19" s="129"/>
      <c r="G19" s="295">
        <f>(E19-C19)/C19</f>
        <v>-1</v>
      </c>
      <c r="H19" s="296"/>
      <c r="I19" s="297">
        <f>(M19-K19)/K19</f>
        <v>-5.1007445814064099E-2</v>
      </c>
      <c r="J19" s="31"/>
      <c r="K19" s="312">
        <f>SUM(C9:C19)</f>
        <v>13666897.82</v>
      </c>
      <c r="L19" s="136"/>
      <c r="M19" s="309">
        <f>SUM(E$9:E19)</f>
        <v>12969784.27</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c r="F21" s="129"/>
      <c r="G21" s="295">
        <f>(E21-C21)/C21</f>
        <v>-1</v>
      </c>
      <c r="H21" s="296"/>
      <c r="I21" s="297">
        <f>(M21-K21)/K21</f>
        <v>-0.13795032777464961</v>
      </c>
      <c r="J21" s="31"/>
      <c r="K21" s="312">
        <f>SUM(C9:C21)</f>
        <v>15045286.470000001</v>
      </c>
      <c r="L21" s="136"/>
      <c r="M21" s="309">
        <f>SUM(E$9:E21)</f>
        <v>12969784.27</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-0.20687791756828788</v>
      </c>
      <c r="J23" s="31"/>
      <c r="K23" s="312">
        <f>SUM(C9:C23)</f>
        <v>16352822.040000001</v>
      </c>
      <c r="L23" s="136"/>
      <c r="M23" s="309">
        <f>SUM(E$9:E23)</f>
        <v>12969784.27</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-0.26944725206236875</v>
      </c>
      <c r="J25" s="31"/>
      <c r="K25" s="312">
        <f>SUM(C9:C25)</f>
        <v>17753385.100000001</v>
      </c>
      <c r="L25" s="136"/>
      <c r="M25" s="309">
        <f>SUM(E$9:E25)</f>
        <v>12969784.27</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-0.33727989888192605</v>
      </c>
      <c r="J27" s="31"/>
      <c r="K27" s="312">
        <f>SUM(C9:C27)</f>
        <v>19570530.98</v>
      </c>
      <c r="L27" s="136"/>
      <c r="M27" s="309">
        <f>SUM(E$9:E27)</f>
        <v>12969784.27</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-0.383476745365675</v>
      </c>
      <c r="J29" s="35"/>
      <c r="K29" s="312">
        <f>SUM(C9:C29)</f>
        <v>21036974.960000001</v>
      </c>
      <c r="L29" s="136"/>
      <c r="M29" s="309">
        <f>SUM(E$9:E29)</f>
        <v>12969784.27</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-0.43430208248730756</v>
      </c>
      <c r="J31" s="31"/>
      <c r="K31" s="314">
        <f>SUM(C9:C31)</f>
        <v>22927049.699999999</v>
      </c>
      <c r="L31" s="292"/>
      <c r="M31" s="322">
        <f>SUM(E$9:E31)</f>
        <v>12969784.27</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12969784.27</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12878784.27</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8" width="13.6640625" customWidth="1"/>
    <col min="9" max="9" width="14.5546875" customWidth="1"/>
    <col min="10" max="10" width="13.6640625" customWidth="1"/>
    <col min="11" max="11" width="13.6640625" hidden="1" customWidth="1"/>
    <col min="12" max="12" width="13.6640625" customWidth="1"/>
    <col min="13" max="13" width="14.33203125" bestFit="1" customWidth="1"/>
    <col min="16" max="16" width="9.5546875" bestFit="1" customWidth="1"/>
  </cols>
  <sheetData>
    <row r="1" spans="1:24">
      <c r="A1" s="400" t="s">
        <v>2</v>
      </c>
      <c r="B1" s="400"/>
      <c r="C1" s="400"/>
      <c r="D1" s="400"/>
      <c r="E1" s="400"/>
      <c r="F1" s="400"/>
      <c r="G1" s="400"/>
      <c r="H1" s="400"/>
      <c r="I1" s="400"/>
      <c r="J1" s="400"/>
      <c r="K1" s="400"/>
      <c r="L1" s="400"/>
    </row>
    <row r="2" spans="1:24">
      <c r="A2" s="401" t="s">
        <v>3</v>
      </c>
      <c r="B2" s="401"/>
      <c r="C2" s="401"/>
      <c r="D2" s="401"/>
      <c r="E2" s="401"/>
      <c r="F2" s="401"/>
      <c r="G2" s="401"/>
      <c r="H2" s="401"/>
      <c r="I2" s="401"/>
      <c r="J2" s="401"/>
      <c r="K2" s="401"/>
      <c r="L2" s="401"/>
    </row>
    <row r="3" spans="1:24">
      <c r="A3" s="398" t="str">
        <f>'Overall Coll %'!A4:M4</f>
        <v>JULY 1, 2025  - JUNE 30, 2026</v>
      </c>
      <c r="B3" s="398"/>
      <c r="C3" s="398"/>
      <c r="D3" s="398"/>
      <c r="E3" s="398"/>
      <c r="F3" s="398"/>
      <c r="G3" s="398"/>
      <c r="H3" s="398"/>
      <c r="I3" s="398"/>
      <c r="J3" s="398"/>
      <c r="K3" s="398"/>
      <c r="L3" s="398"/>
    </row>
    <row r="4" spans="1:24">
      <c r="A4" s="399"/>
      <c r="B4" s="399"/>
      <c r="C4" s="399"/>
      <c r="D4" s="399"/>
      <c r="E4" s="399"/>
      <c r="F4" s="399"/>
      <c r="G4" s="399"/>
      <c r="H4" s="399"/>
      <c r="I4" s="399"/>
      <c r="J4" s="399"/>
      <c r="K4" s="399"/>
      <c r="L4" s="399"/>
    </row>
    <row r="5" spans="1:24" s="39" customFormat="1">
      <c r="A5" s="398" t="s">
        <v>207</v>
      </c>
      <c r="B5" s="398"/>
      <c r="C5" s="398"/>
      <c r="D5" s="398"/>
      <c r="E5" s="398"/>
      <c r="F5" s="398"/>
      <c r="G5" s="398"/>
      <c r="H5" s="398"/>
      <c r="I5" s="398"/>
      <c r="J5" s="398"/>
      <c r="K5" s="398"/>
      <c r="L5" s="398"/>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0</v>
      </c>
      <c r="C13" s="388">
        <f>-'[1]County Region Rollup'!H$13</f>
        <v>0</v>
      </c>
      <c r="D13" s="388">
        <f>-'[1]County Region Rollup'!H$24</f>
        <v>0</v>
      </c>
      <c r="E13" s="388">
        <f>-'[1]County Region Rollup'!H$32</f>
        <v>0</v>
      </c>
      <c r="F13" s="388">
        <f>-'[1]County Region Rollup'!H$40</f>
        <v>0</v>
      </c>
      <c r="G13" s="388">
        <f>-'[1]County Region Rollup'!H$47</f>
        <v>0</v>
      </c>
      <c r="H13" s="388">
        <f>-'[1]County Region Rollup'!H$52</f>
        <v>0</v>
      </c>
      <c r="I13" s="389">
        <f t="shared" si="0"/>
        <v>0</v>
      </c>
      <c r="J13" s="18"/>
      <c r="K13" s="12"/>
    </row>
    <row r="14" spans="1:24">
      <c r="A14" s="266" t="s">
        <v>159</v>
      </c>
      <c r="B14" s="388">
        <f>-'[1]County Region Rollup'!I$7</f>
        <v>0</v>
      </c>
      <c r="C14" s="388">
        <f>-'[1]County Region Rollup'!I$13</f>
        <v>0</v>
      </c>
      <c r="D14" s="388">
        <f>-'[1]County Region Rollup'!I$24</f>
        <v>0</v>
      </c>
      <c r="E14" s="388">
        <f>-'[1]County Region Rollup'!I$32</f>
        <v>0</v>
      </c>
      <c r="F14" s="388">
        <f>-'[1]County Region Rollup'!I$40</f>
        <v>0</v>
      </c>
      <c r="G14" s="388">
        <f>-'[1]County Region Rollup'!I$47</f>
        <v>0</v>
      </c>
      <c r="H14" s="388">
        <f>-'[1]County Region Rollup'!I$52</f>
        <v>0</v>
      </c>
      <c r="I14" s="389">
        <f t="shared" si="0"/>
        <v>0</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2602833.4500000002</v>
      </c>
      <c r="C21" s="392">
        <f t="shared" ref="C21:H21" si="1">SUM(C8:C19)</f>
        <v>539432.07000000007</v>
      </c>
      <c r="D21" s="392">
        <f t="shared" si="1"/>
        <v>4269223.43</v>
      </c>
      <c r="E21" s="392">
        <f t="shared" si="1"/>
        <v>834638.4</v>
      </c>
      <c r="F21" s="392">
        <f t="shared" si="1"/>
        <v>674088.87</v>
      </c>
      <c r="G21" s="392">
        <f t="shared" si="1"/>
        <v>2642869.7000000002</v>
      </c>
      <c r="H21" s="392">
        <f t="shared" si="1"/>
        <v>1325587.4900000002</v>
      </c>
      <c r="I21" s="392">
        <f>SUM(B21+C21+D21+E21+F21+G21+H21)</f>
        <v>12888673.410000002</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398" t="s">
        <v>147</v>
      </c>
      <c r="B24" s="398"/>
      <c r="C24" s="398"/>
      <c r="D24" s="398"/>
      <c r="E24" s="398"/>
      <c r="F24" s="398"/>
      <c r="G24" s="398"/>
      <c r="H24" s="398"/>
      <c r="I24" s="398"/>
      <c r="J24" s="398"/>
      <c r="K24" s="398"/>
      <c r="L24" s="398"/>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7" t="s">
        <v>135</v>
      </c>
      <c r="C59" s="397"/>
      <c r="D59" s="397"/>
      <c r="E59" s="397"/>
      <c r="F59" s="397"/>
      <c r="G59" s="397"/>
      <c r="H59" s="397"/>
      <c r="I59" s="397"/>
      <c r="J59" s="397"/>
      <c r="K59" s="397"/>
      <c r="L59" s="397"/>
    </row>
    <row r="60" spans="1:12" ht="45" hidden="1" customHeight="1">
      <c r="B60" s="397"/>
      <c r="C60" s="397"/>
      <c r="D60" s="397"/>
      <c r="E60" s="397"/>
      <c r="F60" s="397"/>
      <c r="G60" s="397"/>
      <c r="H60" s="397"/>
      <c r="I60" s="397"/>
      <c r="J60" s="397"/>
      <c r="K60" s="397"/>
      <c r="L60" s="397"/>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9" workbookViewId="0">
      <selection activeCell="J140" sqref="J140:J144"/>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2" t="s">
        <v>0</v>
      </c>
      <c r="B1" s="402"/>
      <c r="C1" s="402"/>
      <c r="D1" s="402"/>
      <c r="E1" s="402"/>
      <c r="F1" s="402"/>
      <c r="G1" s="402"/>
      <c r="H1" s="402"/>
      <c r="I1" s="402"/>
      <c r="J1" s="402"/>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0</v>
      </c>
      <c r="C160" s="330">
        <f>'Monthly Distribution'!C13</f>
        <v>0</v>
      </c>
      <c r="D160" s="330">
        <f>'Monthly Distribution'!D13</f>
        <v>0</v>
      </c>
      <c r="E160" s="330">
        <f>'Monthly Distribution'!E13</f>
        <v>0</v>
      </c>
      <c r="F160" s="330">
        <f>'Monthly Distribution'!F13</f>
        <v>0</v>
      </c>
      <c r="G160" s="330">
        <f>'Monthly Distribution'!G13</f>
        <v>0</v>
      </c>
      <c r="H160" s="330">
        <f>'Monthly Distribution'!H13</f>
        <v>0</v>
      </c>
      <c r="I160" s="330"/>
      <c r="J160" s="330">
        <f t="shared" si="27"/>
        <v>0</v>
      </c>
    </row>
    <row r="161" spans="1:10">
      <c r="A161" s="329">
        <v>46053</v>
      </c>
      <c r="B161" s="330">
        <f>'Monthly Distribution'!B14</f>
        <v>0</v>
      </c>
      <c r="C161" s="330">
        <f>'Monthly Distribution'!C14</f>
        <v>0</v>
      </c>
      <c r="D161" s="330">
        <f>'Monthly Distribution'!D14</f>
        <v>0</v>
      </c>
      <c r="E161" s="330">
        <f>'Monthly Distribution'!E14</f>
        <v>0</v>
      </c>
      <c r="F161" s="330">
        <f>'Monthly Distribution'!F14</f>
        <v>0</v>
      </c>
      <c r="G161" s="330">
        <f>'Monthly Distribution'!G14</f>
        <v>0</v>
      </c>
      <c r="H161" s="330">
        <f>'Monthly Distribution'!H14</f>
        <v>0</v>
      </c>
      <c r="I161" s="330"/>
      <c r="J161" s="330">
        <f t="shared" si="27"/>
        <v>0</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2602833.4500000002</v>
      </c>
      <c r="C167" s="49">
        <f t="shared" ref="C167:H167" si="28">SUM(C155:C166)</f>
        <v>539432.07000000007</v>
      </c>
      <c r="D167" s="49">
        <f t="shared" si="28"/>
        <v>4269223.43</v>
      </c>
      <c r="E167" s="49">
        <f t="shared" si="28"/>
        <v>834638.4</v>
      </c>
      <c r="F167" s="49">
        <f t="shared" si="28"/>
        <v>674088.87</v>
      </c>
      <c r="G167" s="49">
        <f t="shared" si="28"/>
        <v>2642869.7000000002</v>
      </c>
      <c r="H167" s="49">
        <f t="shared" si="28"/>
        <v>1325587.4900000002</v>
      </c>
      <c r="I167" s="49"/>
      <c r="J167" s="344">
        <f>SUM(J155:J166)</f>
        <v>12888673.41</v>
      </c>
    </row>
    <row r="168" spans="1:10" ht="15" thickBot="1">
      <c r="A168" s="370" t="s">
        <v>253</v>
      </c>
      <c r="B168" s="371">
        <f>((B167-B152)/B152)</f>
        <v>-0.39363493435687463</v>
      </c>
      <c r="C168" s="371">
        <f t="shared" ref="C168:H168" si="29">((C167-C152)/C152)</f>
        <v>-0.44566681084912507</v>
      </c>
      <c r="D168" s="371">
        <f t="shared" si="29"/>
        <v>-0.48896564350629501</v>
      </c>
      <c r="E168" s="371">
        <f t="shared" si="29"/>
        <v>-0.4290102598632895</v>
      </c>
      <c r="F168" s="371">
        <f t="shared" si="29"/>
        <v>-0.4603368927188709</v>
      </c>
      <c r="G168" s="371">
        <f t="shared" si="29"/>
        <v>-0.36748884390841929</v>
      </c>
      <c r="H168" s="371">
        <f t="shared" si="29"/>
        <v>-0.45154200672420969</v>
      </c>
      <c r="I168" s="371" t="e">
        <v>#DIV/0!</v>
      </c>
      <c r="J168" s="371">
        <f>((J167-J152)/J152)</f>
        <v>-0.43781079147484231</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topLeftCell="A16" workbookViewId="0">
      <pane xSplit="196" topLeftCell="HT1" activePane="topRight" state="frozen"/>
      <selection pane="topRight" activeCell="IN61" sqref="IN61:IO62"/>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196" width="11.33203125" style="67" hidden="1" customWidth="1"/>
    <col min="197" max="202" width="11.33203125" style="67" bestFit="1" customWidth="1"/>
    <col min="203" max="203" width="1.88671875" style="67" customWidth="1"/>
    <col min="204" max="207" width="11.33203125" style="67" bestFit="1" customWidth="1"/>
    <col min="208" max="208" width="12.33203125" style="67" bestFit="1" customWidth="1"/>
    <col min="209" max="209" width="11.33203125" style="67" bestFit="1" customWidth="1"/>
    <col min="210" max="210" width="1.88671875" style="67" customWidth="1"/>
    <col min="211" max="212" width="12.44140625" style="67" bestFit="1" customWidth="1"/>
    <col min="213" max="216" width="12.33203125" style="67" bestFit="1" customWidth="1"/>
    <col min="217" max="217" width="1.88671875" style="67" customWidth="1"/>
    <col min="218" max="219" width="12.33203125" style="67" bestFit="1" customWidth="1"/>
    <col min="220" max="223" width="11.33203125" style="67" bestFit="1" customWidth="1"/>
    <col min="224" max="224" width="1.44140625" style="67"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246" width="12.44140625" style="67" customWidth="1"/>
    <col min="247" max="247" width="13.44140625" style="67" customWidth="1"/>
    <col min="248" max="249" width="11.33203125" style="67" bestFit="1" customWidth="1"/>
    <col min="250" max="16384" width="9.109375" style="67"/>
  </cols>
  <sheetData>
    <row r="1" spans="1:251" ht="16.5" customHeight="1">
      <c r="A1" s="413"/>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N1" s="422" t="s">
        <v>111</v>
      </c>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M1" s="422" t="s">
        <v>111</v>
      </c>
      <c r="BN1" s="427"/>
      <c r="BO1" s="427"/>
      <c r="BP1" s="427"/>
      <c r="BQ1" s="427"/>
      <c r="BR1" s="427"/>
      <c r="BS1" s="427"/>
      <c r="BT1" s="427"/>
      <c r="BU1" s="427"/>
      <c r="BV1" s="427"/>
      <c r="BW1" s="427"/>
      <c r="BX1" s="427"/>
      <c r="BY1" s="427"/>
      <c r="BZ1" s="427"/>
      <c r="CA1" s="427"/>
      <c r="CB1" s="427"/>
      <c r="CC1" s="427"/>
      <c r="CD1" s="427"/>
      <c r="CE1" s="427"/>
      <c r="CF1" s="427"/>
      <c r="CG1" s="427"/>
      <c r="CH1" s="427"/>
      <c r="CI1" s="427"/>
      <c r="CJ1" s="357"/>
      <c r="CL1" s="422" t="s">
        <v>111</v>
      </c>
      <c r="CM1" s="427"/>
      <c r="CN1" s="427"/>
      <c r="CO1" s="427"/>
      <c r="CP1" s="427"/>
      <c r="CQ1" s="427"/>
      <c r="CR1" s="427"/>
      <c r="CS1" s="427"/>
      <c r="CT1" s="427"/>
      <c r="CU1" s="427"/>
      <c r="CV1" s="427"/>
      <c r="CW1" s="427"/>
      <c r="CX1" s="427"/>
      <c r="CY1" s="427"/>
      <c r="CZ1" s="427"/>
      <c r="DA1" s="427"/>
      <c r="DB1" s="427"/>
      <c r="DC1" s="427"/>
      <c r="DD1" s="427"/>
      <c r="DE1" s="427"/>
      <c r="DF1" s="427"/>
      <c r="DG1" s="427"/>
      <c r="DH1" s="427"/>
      <c r="DR1" s="67" t="s">
        <v>111</v>
      </c>
    </row>
    <row r="2" spans="1:251" ht="22.5" customHeight="1" thickBot="1">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N2" s="423" t="s">
        <v>138</v>
      </c>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M2" s="414" t="s">
        <v>112</v>
      </c>
      <c r="BN2" s="414"/>
      <c r="BO2" s="414"/>
      <c r="BP2" s="414"/>
      <c r="BQ2" s="414"/>
      <c r="BR2" s="414"/>
      <c r="BS2" s="414"/>
      <c r="BT2" s="414"/>
      <c r="BU2" s="414"/>
      <c r="BV2" s="414"/>
      <c r="BW2" s="414"/>
      <c r="BX2" s="414"/>
      <c r="BY2" s="414"/>
      <c r="BZ2" s="414"/>
      <c r="CA2" s="414"/>
      <c r="CB2" s="414"/>
      <c r="CC2" s="414"/>
      <c r="CD2" s="414"/>
      <c r="CE2" s="414"/>
      <c r="CF2" s="414"/>
      <c r="CG2" s="414"/>
      <c r="CH2" s="414"/>
      <c r="CI2" s="414"/>
      <c r="CJ2" s="358"/>
      <c r="CL2" s="414" t="s">
        <v>112</v>
      </c>
      <c r="CM2" s="414"/>
      <c r="CN2" s="414"/>
      <c r="CO2" s="414"/>
      <c r="CP2" s="414"/>
      <c r="CQ2" s="414"/>
      <c r="CR2" s="414"/>
      <c r="CS2" s="414"/>
      <c r="CT2" s="414"/>
      <c r="CU2" s="414"/>
      <c r="CV2" s="414"/>
      <c r="CW2" s="414"/>
      <c r="CX2" s="414"/>
      <c r="CY2" s="414"/>
      <c r="CZ2" s="414"/>
      <c r="DA2" s="414"/>
      <c r="DB2" s="414"/>
      <c r="DC2" s="414"/>
      <c r="DD2" s="414"/>
      <c r="DE2" s="414"/>
      <c r="DF2" s="414"/>
      <c r="DG2" s="414"/>
      <c r="DH2" s="414"/>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51" ht="22.5" customHeight="1" thickBot="1">
      <c r="A3" s="138"/>
      <c r="B3" s="417"/>
      <c r="C3" s="417"/>
      <c r="D3" s="417"/>
      <c r="E3" s="417"/>
      <c r="F3" s="417"/>
      <c r="G3" s="417"/>
      <c r="H3" s="417"/>
      <c r="I3" s="417"/>
      <c r="J3" s="417"/>
      <c r="K3" s="417"/>
      <c r="L3" s="417"/>
      <c r="M3" s="418"/>
      <c r="N3" s="139"/>
      <c r="O3" s="419">
        <v>2016</v>
      </c>
      <c r="P3" s="420"/>
      <c r="Q3" s="420"/>
      <c r="R3" s="420"/>
      <c r="S3" s="420"/>
      <c r="T3" s="420"/>
      <c r="U3" s="420"/>
      <c r="V3" s="420"/>
      <c r="W3" s="420"/>
      <c r="X3" s="420"/>
      <c r="Y3" s="420"/>
      <c r="Z3" s="420"/>
      <c r="AA3" s="420"/>
      <c r="AB3" s="420"/>
      <c r="AC3" s="420"/>
      <c r="AD3" s="420"/>
      <c r="AE3" s="420"/>
      <c r="AF3" s="420"/>
      <c r="AG3" s="420"/>
      <c r="AH3" s="420"/>
      <c r="AI3" s="420"/>
      <c r="AJ3" s="420"/>
      <c r="AK3" s="420"/>
      <c r="AL3" s="421"/>
      <c r="AM3" s="264"/>
      <c r="AN3" s="424">
        <v>2017</v>
      </c>
      <c r="AO3" s="425"/>
      <c r="AP3" s="425"/>
      <c r="AQ3" s="425"/>
      <c r="AR3" s="425"/>
      <c r="AS3" s="425"/>
      <c r="AT3" s="425"/>
      <c r="AU3" s="425"/>
      <c r="AV3" s="425"/>
      <c r="AW3" s="425"/>
      <c r="AX3" s="425"/>
      <c r="AY3" s="425"/>
      <c r="AZ3" s="425"/>
      <c r="BA3" s="425"/>
      <c r="BB3" s="425"/>
      <c r="BC3" s="425"/>
      <c r="BD3" s="425"/>
      <c r="BE3" s="425"/>
      <c r="BF3" s="425"/>
      <c r="BG3" s="425"/>
      <c r="BH3" s="425"/>
      <c r="BI3" s="425"/>
      <c r="BJ3" s="425"/>
      <c r="BK3" s="426"/>
      <c r="BL3" s="264"/>
      <c r="BM3" s="428">
        <v>2018</v>
      </c>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264"/>
      <c r="CL3" s="428">
        <v>2019</v>
      </c>
      <c r="CM3" s="429"/>
      <c r="CN3" s="429"/>
      <c r="CO3" s="429"/>
      <c r="CP3" s="429"/>
      <c r="CQ3" s="429"/>
      <c r="CR3" s="429"/>
      <c r="CS3" s="429"/>
      <c r="CT3" s="429"/>
      <c r="CU3" s="429"/>
      <c r="CV3" s="429"/>
      <c r="CW3" s="429"/>
      <c r="CX3" s="429"/>
      <c r="CY3" s="429"/>
      <c r="CZ3" s="429"/>
      <c r="DA3" s="429"/>
      <c r="DB3" s="429"/>
      <c r="DC3" s="429"/>
      <c r="DD3" s="429"/>
      <c r="DE3" s="429"/>
      <c r="DF3" s="429"/>
      <c r="DG3" s="429"/>
      <c r="DH3" s="429"/>
      <c r="DI3" s="429"/>
      <c r="DJ3" s="264"/>
      <c r="DK3" s="403" t="s">
        <v>212</v>
      </c>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264"/>
      <c r="EM3" s="403" t="s">
        <v>216</v>
      </c>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3" t="s">
        <v>232</v>
      </c>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3" t="s">
        <v>249</v>
      </c>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379"/>
      <c r="HQ3" s="403" t="s">
        <v>252</v>
      </c>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row>
    <row r="4" spans="1:251" ht="15" customHeight="1">
      <c r="A4" s="415" t="s">
        <v>55</v>
      </c>
      <c r="B4" s="409" t="s">
        <v>113</v>
      </c>
      <c r="C4" s="410"/>
      <c r="D4" s="409" t="s">
        <v>114</v>
      </c>
      <c r="E4" s="410"/>
      <c r="F4" s="409" t="s">
        <v>115</v>
      </c>
      <c r="G4" s="410"/>
      <c r="H4" s="409" t="s">
        <v>116</v>
      </c>
      <c r="I4" s="410"/>
      <c r="J4" s="409" t="s">
        <v>117</v>
      </c>
      <c r="K4" s="410"/>
      <c r="L4" s="409" t="s">
        <v>118</v>
      </c>
      <c r="M4" s="410"/>
      <c r="N4" s="140"/>
      <c r="O4" s="409" t="s">
        <v>119</v>
      </c>
      <c r="P4" s="410"/>
      <c r="Q4" s="411" t="s">
        <v>120</v>
      </c>
      <c r="R4" s="412"/>
      <c r="S4" s="411" t="s">
        <v>121</v>
      </c>
      <c r="T4" s="412"/>
      <c r="U4" s="411" t="s">
        <v>122</v>
      </c>
      <c r="V4" s="412"/>
      <c r="W4" s="411" t="s">
        <v>123</v>
      </c>
      <c r="X4" s="412"/>
      <c r="Y4" s="411" t="s">
        <v>124</v>
      </c>
      <c r="Z4" s="412"/>
      <c r="AA4" s="411" t="s">
        <v>125</v>
      </c>
      <c r="AB4" s="412"/>
      <c r="AC4" s="411" t="s">
        <v>126</v>
      </c>
      <c r="AD4" s="412"/>
      <c r="AE4" s="411" t="s">
        <v>127</v>
      </c>
      <c r="AF4" s="412"/>
      <c r="AG4" s="411" t="s">
        <v>128</v>
      </c>
      <c r="AH4" s="412"/>
      <c r="AI4" s="411" t="s">
        <v>129</v>
      </c>
      <c r="AJ4" s="412"/>
      <c r="AK4" s="411" t="s">
        <v>130</v>
      </c>
      <c r="AL4" s="412"/>
      <c r="AM4" s="264"/>
      <c r="AN4" s="411" t="s">
        <v>137</v>
      </c>
      <c r="AO4" s="412"/>
      <c r="AP4" s="411" t="s">
        <v>139</v>
      </c>
      <c r="AQ4" s="412"/>
      <c r="AR4" s="411" t="s">
        <v>140</v>
      </c>
      <c r="AS4" s="412"/>
      <c r="AT4" s="411" t="s">
        <v>141</v>
      </c>
      <c r="AU4" s="412"/>
      <c r="AV4" s="411" t="s">
        <v>142</v>
      </c>
      <c r="AW4" s="412"/>
      <c r="AX4" s="411" t="s">
        <v>143</v>
      </c>
      <c r="AY4" s="412"/>
      <c r="AZ4" s="411" t="s">
        <v>144</v>
      </c>
      <c r="BA4" s="412"/>
      <c r="BB4" s="411" t="s">
        <v>145</v>
      </c>
      <c r="BC4" s="412"/>
      <c r="BD4" s="411" t="s">
        <v>146</v>
      </c>
      <c r="BE4" s="412"/>
      <c r="BF4" s="411" t="s">
        <v>154</v>
      </c>
      <c r="BG4" s="412"/>
      <c r="BH4" s="411" t="s">
        <v>156</v>
      </c>
      <c r="BI4" s="412"/>
      <c r="BJ4" s="411" t="s">
        <v>158</v>
      </c>
      <c r="BK4" s="412"/>
      <c r="BL4" s="264"/>
      <c r="BM4" s="411" t="s">
        <v>160</v>
      </c>
      <c r="BN4" s="412"/>
      <c r="BO4" s="411" t="s">
        <v>176</v>
      </c>
      <c r="BP4" s="412"/>
      <c r="BQ4" s="411" t="s">
        <v>177</v>
      </c>
      <c r="BR4" s="412"/>
      <c r="BS4" s="411" t="s">
        <v>161</v>
      </c>
      <c r="BT4" s="412"/>
      <c r="BU4" s="411" t="s">
        <v>162</v>
      </c>
      <c r="BV4" s="412"/>
      <c r="BW4" s="411" t="s">
        <v>163</v>
      </c>
      <c r="BX4" s="412" t="s">
        <v>162</v>
      </c>
      <c r="BY4" s="408" t="s">
        <v>164</v>
      </c>
      <c r="BZ4" s="407"/>
      <c r="CA4" s="408" t="s">
        <v>165</v>
      </c>
      <c r="CB4" s="407"/>
      <c r="CC4" s="408" t="s">
        <v>166</v>
      </c>
      <c r="CD4" s="407"/>
      <c r="CE4" s="408" t="s">
        <v>167</v>
      </c>
      <c r="CF4" s="407"/>
      <c r="CG4" s="408" t="s">
        <v>168</v>
      </c>
      <c r="CH4" s="407"/>
      <c r="CI4" s="408" t="s">
        <v>169</v>
      </c>
      <c r="CJ4" s="407"/>
      <c r="CK4" s="264"/>
      <c r="CL4" s="408" t="s">
        <v>181</v>
      </c>
      <c r="CM4" s="407"/>
      <c r="CN4" s="408" t="s">
        <v>182</v>
      </c>
      <c r="CO4" s="407"/>
      <c r="CP4" s="408" t="s">
        <v>183</v>
      </c>
      <c r="CQ4" s="407"/>
      <c r="CR4" s="408" t="s">
        <v>184</v>
      </c>
      <c r="CS4" s="407"/>
      <c r="CT4" s="408" t="s">
        <v>185</v>
      </c>
      <c r="CU4" s="407"/>
      <c r="CV4" s="408" t="s">
        <v>186</v>
      </c>
      <c r="CW4" s="407"/>
      <c r="CX4" s="408" t="s">
        <v>188</v>
      </c>
      <c r="CY4" s="407"/>
      <c r="CZ4" s="408" t="s">
        <v>189</v>
      </c>
      <c r="DA4" s="407"/>
      <c r="DB4" s="408" t="s">
        <v>190</v>
      </c>
      <c r="DC4" s="407"/>
      <c r="DD4" s="408" t="s">
        <v>191</v>
      </c>
      <c r="DE4" s="407"/>
      <c r="DF4" s="408" t="s">
        <v>192</v>
      </c>
      <c r="DG4" s="407"/>
      <c r="DH4" s="408" t="s">
        <v>193</v>
      </c>
      <c r="DI4" s="407"/>
      <c r="DJ4" s="264"/>
      <c r="DK4" s="408" t="s">
        <v>194</v>
      </c>
      <c r="DL4" s="407"/>
      <c r="DM4" s="408" t="s">
        <v>195</v>
      </c>
      <c r="DN4" s="407"/>
      <c r="DO4" s="408" t="s">
        <v>196</v>
      </c>
      <c r="DP4" s="407"/>
      <c r="DQ4" s="264"/>
      <c r="DR4" s="408" t="s">
        <v>197</v>
      </c>
      <c r="DS4" s="407"/>
      <c r="DT4" s="408" t="s">
        <v>198</v>
      </c>
      <c r="DU4" s="407"/>
      <c r="DV4" s="408" t="s">
        <v>199</v>
      </c>
      <c r="DW4" s="407"/>
      <c r="DX4" s="264"/>
      <c r="DY4" s="408" t="s">
        <v>203</v>
      </c>
      <c r="DZ4" s="407"/>
      <c r="EA4" s="408" t="s">
        <v>204</v>
      </c>
      <c r="EB4" s="407"/>
      <c r="EC4" s="408" t="s">
        <v>205</v>
      </c>
      <c r="ED4" s="407"/>
      <c r="EE4" s="264"/>
      <c r="EF4" s="408" t="s">
        <v>213</v>
      </c>
      <c r="EG4" s="407"/>
      <c r="EH4" s="408" t="s">
        <v>214</v>
      </c>
      <c r="EI4" s="407"/>
      <c r="EJ4" s="408" t="s">
        <v>215</v>
      </c>
      <c r="EK4" s="407"/>
      <c r="EL4" s="264"/>
      <c r="EM4" s="408" t="s">
        <v>217</v>
      </c>
      <c r="EN4" s="407"/>
      <c r="EO4" s="408" t="s">
        <v>218</v>
      </c>
      <c r="EP4" s="407"/>
      <c r="EQ4" s="408" t="s">
        <v>219</v>
      </c>
      <c r="ER4" s="407"/>
      <c r="ES4" s="264"/>
      <c r="ET4" s="408" t="s">
        <v>220</v>
      </c>
      <c r="EU4" s="407"/>
      <c r="EV4" s="408" t="s">
        <v>221</v>
      </c>
      <c r="EW4" s="407"/>
      <c r="EX4" s="408" t="s">
        <v>222</v>
      </c>
      <c r="EY4" s="407"/>
      <c r="EZ4" s="264"/>
      <c r="FA4" s="408" t="s">
        <v>223</v>
      </c>
      <c r="FB4" s="407"/>
      <c r="FC4" s="408" t="s">
        <v>224</v>
      </c>
      <c r="FD4" s="407"/>
      <c r="FE4" s="408" t="s">
        <v>225</v>
      </c>
      <c r="FF4" s="407"/>
      <c r="FG4" s="264"/>
      <c r="FH4" s="408" t="s">
        <v>226</v>
      </c>
      <c r="FI4" s="407"/>
      <c r="FJ4" s="408" t="s">
        <v>227</v>
      </c>
      <c r="FK4" s="407"/>
      <c r="FL4" s="408" t="s">
        <v>228</v>
      </c>
      <c r="FM4" s="407"/>
      <c r="FN4" s="408" t="s">
        <v>231</v>
      </c>
      <c r="FO4" s="407"/>
      <c r="FP4" s="408" t="s">
        <v>233</v>
      </c>
      <c r="FQ4" s="407"/>
      <c r="FR4" s="408" t="s">
        <v>234</v>
      </c>
      <c r="FS4" s="407"/>
      <c r="FT4" s="264"/>
      <c r="FU4" s="408" t="s">
        <v>235</v>
      </c>
      <c r="FV4" s="407"/>
      <c r="FW4" s="408" t="s">
        <v>236</v>
      </c>
      <c r="FX4" s="407"/>
      <c r="FY4" s="408" t="s">
        <v>237</v>
      </c>
      <c r="FZ4" s="407"/>
      <c r="GA4" s="264"/>
      <c r="GB4" s="408" t="s">
        <v>238</v>
      </c>
      <c r="GC4" s="407"/>
      <c r="GD4" s="408" t="s">
        <v>239</v>
      </c>
      <c r="GE4" s="407"/>
      <c r="GF4" s="408" t="s">
        <v>240</v>
      </c>
      <c r="GG4" s="407"/>
      <c r="GH4" s="264"/>
      <c r="GI4" s="408" t="s">
        <v>241</v>
      </c>
      <c r="GJ4" s="407"/>
      <c r="GK4" s="408" t="s">
        <v>242</v>
      </c>
      <c r="GL4" s="407"/>
      <c r="GM4" s="408" t="s">
        <v>243</v>
      </c>
      <c r="GN4" s="407"/>
      <c r="GO4" s="405">
        <v>45292</v>
      </c>
      <c r="GP4" s="406"/>
      <c r="GQ4" s="405">
        <v>45323</v>
      </c>
      <c r="GR4" s="406"/>
      <c r="GS4" s="405">
        <v>45352</v>
      </c>
      <c r="GT4" s="406"/>
      <c r="GU4" s="264"/>
      <c r="GV4" s="405">
        <v>45383</v>
      </c>
      <c r="GW4" s="407"/>
      <c r="GX4" s="405">
        <v>45413</v>
      </c>
      <c r="GY4" s="407"/>
      <c r="GZ4" s="405">
        <v>45444</v>
      </c>
      <c r="HA4" s="407"/>
      <c r="HB4" s="264"/>
      <c r="HC4" s="405">
        <v>45474</v>
      </c>
      <c r="HD4" s="407"/>
      <c r="HE4" s="405">
        <v>45505</v>
      </c>
      <c r="HF4" s="407"/>
      <c r="HG4" s="405">
        <v>45536</v>
      </c>
      <c r="HH4" s="407"/>
      <c r="HI4" s="264"/>
      <c r="HJ4" s="405">
        <v>45566</v>
      </c>
      <c r="HK4" s="407"/>
      <c r="HL4" s="405">
        <v>45597</v>
      </c>
      <c r="HM4" s="407"/>
      <c r="HN4" s="405">
        <v>45627</v>
      </c>
      <c r="HO4" s="407"/>
      <c r="HP4" s="381"/>
      <c r="HQ4" s="405">
        <v>45658</v>
      </c>
      <c r="HR4" s="407"/>
      <c r="HS4" s="405">
        <v>45689</v>
      </c>
      <c r="HT4" s="406"/>
      <c r="HU4" s="405">
        <v>45717</v>
      </c>
      <c r="HV4" s="406"/>
      <c r="HW4" s="264"/>
      <c r="HX4" s="405">
        <v>45748</v>
      </c>
      <c r="HY4" s="407"/>
      <c r="HZ4" s="405">
        <v>45778</v>
      </c>
      <c r="IA4" s="407"/>
      <c r="IB4" s="405">
        <v>45809</v>
      </c>
      <c r="IC4" s="407"/>
      <c r="ID4" s="264"/>
      <c r="IE4" s="405">
        <v>45839</v>
      </c>
      <c r="IF4" s="407"/>
      <c r="IG4" s="405">
        <v>45870</v>
      </c>
      <c r="IH4" s="407"/>
      <c r="II4" s="405">
        <v>45901</v>
      </c>
      <c r="IJ4" s="407"/>
      <c r="IK4" s="264"/>
      <c r="IL4" s="405">
        <v>45931</v>
      </c>
      <c r="IM4" s="407"/>
      <c r="IN4" s="405">
        <v>45962</v>
      </c>
      <c r="IO4" s="407"/>
      <c r="IP4" s="405">
        <v>45992</v>
      </c>
      <c r="IQ4" s="407"/>
    </row>
    <row r="5" spans="1:251" ht="13.8" thickBot="1">
      <c r="A5" s="416"/>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row>
    <row r="6" spans="1:251">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c r="IQ6" s="363"/>
    </row>
    <row r="7" spans="1:251">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c r="IQ7" s="150"/>
    </row>
    <row r="8" spans="1:251">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c r="IQ8" s="150"/>
    </row>
    <row r="9" spans="1:251">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c r="IQ9" s="150"/>
    </row>
    <row r="10" spans="1:251"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c r="IQ10" s="150"/>
    </row>
    <row r="11" spans="1:251"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0</v>
      </c>
      <c r="IQ11" s="156">
        <f t="shared" si="41"/>
        <v>0</v>
      </c>
    </row>
    <row r="12" spans="1:251">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row>
    <row r="13" spans="1:251">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c r="IQ13" s="169"/>
    </row>
    <row r="14" spans="1:251">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c r="IQ14" s="169"/>
    </row>
    <row r="15" spans="1:251">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c r="IQ15" s="169"/>
    </row>
    <row r="16" spans="1:251">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c r="IQ16" s="169"/>
    </row>
    <row r="17" spans="1:251"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c r="IQ17" s="169"/>
    </row>
    <row r="18" spans="1:251" ht="13.8" thickBot="1">
      <c r="A18" s="76" t="s">
        <v>67</v>
      </c>
      <c r="B18" s="174">
        <f>SUM(B13:B17)</f>
        <v>4500090</v>
      </c>
      <c r="C18" s="175">
        <f t="shared" ref="C18:AL18" si="42">SUM(C13:C17)</f>
        <v>3943381</v>
      </c>
      <c r="D18" s="174">
        <f>SUM(D13:D17)</f>
        <v>2946468</v>
      </c>
      <c r="E18" s="175">
        <f t="shared" si="42"/>
        <v>2680418</v>
      </c>
      <c r="F18" s="174">
        <f>SUM(F13:F17)</f>
        <v>3308059</v>
      </c>
      <c r="G18" s="175">
        <f t="shared" si="42"/>
        <v>3015460</v>
      </c>
      <c r="H18" s="77">
        <f>SUM(H13:H17)</f>
        <v>3443425</v>
      </c>
      <c r="I18" s="78">
        <f t="shared" si="42"/>
        <v>3097283</v>
      </c>
      <c r="J18" s="176">
        <f>SUM(J13:J17)</f>
        <v>1037937</v>
      </c>
      <c r="K18" s="175">
        <f t="shared" si="42"/>
        <v>931632</v>
      </c>
      <c r="L18" s="176">
        <f>SUM(L13:L17)</f>
        <v>4456483</v>
      </c>
      <c r="M18" s="175">
        <f t="shared" si="42"/>
        <v>4007066</v>
      </c>
      <c r="N18" s="158"/>
      <c r="O18" s="174">
        <f>SUM(O13:O17)</f>
        <v>1669712</v>
      </c>
      <c r="P18" s="175">
        <f t="shared" si="42"/>
        <v>1485096</v>
      </c>
      <c r="Q18" s="174">
        <f>SUM(Q13:Q17)</f>
        <v>754794</v>
      </c>
      <c r="R18" s="175">
        <f t="shared" si="42"/>
        <v>626203</v>
      </c>
      <c r="S18" s="176">
        <f>SUM(S13:S17)</f>
        <v>2694250</v>
      </c>
      <c r="T18" s="175">
        <f t="shared" si="42"/>
        <v>2366620</v>
      </c>
      <c r="U18" s="176">
        <f>SUM(U13:U17)</f>
        <v>1889497</v>
      </c>
      <c r="V18" s="175">
        <f t="shared" si="42"/>
        <v>1681528</v>
      </c>
      <c r="W18" s="176">
        <f>SUM(W13:W17)</f>
        <v>3123792</v>
      </c>
      <c r="X18" s="175">
        <f t="shared" si="42"/>
        <v>2775859</v>
      </c>
      <c r="Y18" s="174">
        <f>SUM(Y13:Y17)</f>
        <v>2993481</v>
      </c>
      <c r="Z18" s="175">
        <f t="shared" si="42"/>
        <v>2742590</v>
      </c>
      <c r="AA18" s="174">
        <f>SUM(AA13:AA17)</f>
        <v>3593189</v>
      </c>
      <c r="AB18" s="177">
        <f t="shared" si="42"/>
        <v>3144454</v>
      </c>
      <c r="AC18" s="174">
        <f>SUM(AC13:AC17)</f>
        <v>3174202</v>
      </c>
      <c r="AD18" s="177">
        <f t="shared" si="42"/>
        <v>2924024</v>
      </c>
      <c r="AE18" s="174">
        <f>SUM(AE13:AE17)</f>
        <v>3196033</v>
      </c>
      <c r="AF18" s="175">
        <f t="shared" si="42"/>
        <v>2894164</v>
      </c>
      <c r="AG18" s="174">
        <f t="shared" si="42"/>
        <v>4048166</v>
      </c>
      <c r="AH18" s="177">
        <f>SUM(AH13:AH17)</f>
        <v>3580173</v>
      </c>
      <c r="AI18" s="174">
        <f>SUM(AI13:AI17)</f>
        <v>2912085</v>
      </c>
      <c r="AJ18" s="177">
        <f t="shared" si="42"/>
        <v>2635051</v>
      </c>
      <c r="AK18" s="174">
        <f>SUM(AK13:AK17)</f>
        <v>2877238</v>
      </c>
      <c r="AL18" s="175">
        <f t="shared" si="42"/>
        <v>2633992</v>
      </c>
      <c r="AM18" s="264"/>
      <c r="AN18" s="174">
        <f>SUM(AN13:AN17)</f>
        <v>1810406</v>
      </c>
      <c r="AO18" s="175">
        <f t="shared" ref="AO18" si="43">SUM(AO13:AO17)</f>
        <v>1538313</v>
      </c>
      <c r="AP18" s="174">
        <f t="shared" ref="AP18:BK18" si="44">SUM(AP13:AP17)</f>
        <v>1029299</v>
      </c>
      <c r="AQ18" s="175">
        <f t="shared" si="44"/>
        <v>948729</v>
      </c>
      <c r="AR18" s="174">
        <f t="shared" si="44"/>
        <v>2611095</v>
      </c>
      <c r="AS18" s="175">
        <f t="shared" si="44"/>
        <v>2247661</v>
      </c>
      <c r="AT18" s="174">
        <f t="shared" si="44"/>
        <v>2498704</v>
      </c>
      <c r="AU18" s="175">
        <f t="shared" si="44"/>
        <v>2157068</v>
      </c>
      <c r="AV18" s="174">
        <f t="shared" si="44"/>
        <v>2935504</v>
      </c>
      <c r="AW18" s="175">
        <f t="shared" si="44"/>
        <v>2669467</v>
      </c>
      <c r="AX18" s="174">
        <f t="shared" si="44"/>
        <v>3231192</v>
      </c>
      <c r="AY18" s="175">
        <f t="shared" si="44"/>
        <v>2889078</v>
      </c>
      <c r="AZ18" s="174">
        <f t="shared" si="44"/>
        <v>2723533</v>
      </c>
      <c r="BA18" s="175">
        <f t="shared" si="44"/>
        <v>2280810</v>
      </c>
      <c r="BB18" s="174">
        <f t="shared" si="44"/>
        <v>3931248</v>
      </c>
      <c r="BC18" s="175">
        <f t="shared" si="44"/>
        <v>3626211</v>
      </c>
      <c r="BD18" s="174">
        <f t="shared" si="44"/>
        <v>3352254</v>
      </c>
      <c r="BE18" s="175">
        <f t="shared" si="44"/>
        <v>3067623</v>
      </c>
      <c r="BF18" s="174">
        <f t="shared" si="44"/>
        <v>4849751</v>
      </c>
      <c r="BG18" s="175">
        <f t="shared" si="44"/>
        <v>4427816</v>
      </c>
      <c r="BH18" s="174">
        <f t="shared" si="44"/>
        <v>2896300</v>
      </c>
      <c r="BI18" s="175">
        <f t="shared" si="44"/>
        <v>2532519</v>
      </c>
      <c r="BJ18" s="174">
        <f t="shared" si="44"/>
        <v>2605249</v>
      </c>
      <c r="BK18" s="175">
        <f t="shared" si="44"/>
        <v>2347998</v>
      </c>
      <c r="BL18" s="264"/>
      <c r="BM18" s="174">
        <f t="shared" ref="BM18:BN18" si="45">SUM(BM13:BM17)</f>
        <v>2210185</v>
      </c>
      <c r="BN18" s="175">
        <f t="shared" si="45"/>
        <v>1729039</v>
      </c>
      <c r="BO18" s="77">
        <f>SUM(BO13:BO17)</f>
        <v>1291251.0699999998</v>
      </c>
      <c r="BP18" s="175">
        <f t="shared" ref="BP18" si="46">SUM(BP13:BP17)</f>
        <v>1090991.6000000001</v>
      </c>
      <c r="BQ18" s="77">
        <f t="shared" ref="BQ18" si="47">SUM(BQ13:BQ17)</f>
        <v>1556928.6</v>
      </c>
      <c r="BR18" s="175">
        <f t="shared" ref="BR18" si="48">SUM(BR13:BR17)</f>
        <v>1379915.47</v>
      </c>
      <c r="BS18" s="77">
        <f t="shared" ref="BS18" si="49">SUM(BS13:BS17)</f>
        <v>2834383.0300000003</v>
      </c>
      <c r="BT18" s="175">
        <f t="shared" ref="BT18" si="50">SUM(BT13:BT17)</f>
        <v>2277627.4800000004</v>
      </c>
      <c r="BU18" s="77">
        <f t="shared" ref="BU18" si="51">SUM(BU13:BU17)</f>
        <v>2186011.92</v>
      </c>
      <c r="BV18" s="175">
        <f t="shared" ref="BV18" si="52">SUM(BV13:BV17)</f>
        <v>1961323.6300000004</v>
      </c>
      <c r="BW18" s="77">
        <f t="shared" ref="BW18" si="53">SUM(BW13:BW17)</f>
        <v>2565446.61</v>
      </c>
      <c r="BX18" s="175">
        <f t="shared" ref="BX18" si="54">SUM(BX13:BX17)</f>
        <v>2384322.75</v>
      </c>
      <c r="BY18" s="77">
        <f t="shared" ref="BY18" si="55">SUM(BY13:BY17)</f>
        <v>4119129.4399999995</v>
      </c>
      <c r="BZ18" s="175">
        <f t="shared" ref="BZ18" si="56">SUM(BZ13:BZ17)</f>
        <v>3530479.26</v>
      </c>
      <c r="CA18" s="77">
        <f t="shared" ref="CA18" si="57">SUM(CA13:CA17)</f>
        <v>4853825.4700000007</v>
      </c>
      <c r="CB18" s="175">
        <f t="shared" ref="CB18" si="58">SUM(CB13:CB17)</f>
        <v>4568561.1999999993</v>
      </c>
      <c r="CC18" s="77">
        <f t="shared" ref="CC18" si="59">SUM(CC13:CC17)</f>
        <v>4034084.13</v>
      </c>
      <c r="CD18" s="175">
        <f t="shared" ref="CD18" si="60">SUM(CD13:CD17)</f>
        <v>3713909.67</v>
      </c>
      <c r="CE18" s="77">
        <f t="shared" ref="CE18" si="61">SUM(CE13:CE17)</f>
        <v>4214682.1800000006</v>
      </c>
      <c r="CF18" s="175">
        <f t="shared" ref="CF18" si="62">SUM(CF13:CF17)</f>
        <v>3815496.33</v>
      </c>
      <c r="CG18" s="77">
        <f t="shared" ref="CG18" si="63">SUM(CG13:CG17)</f>
        <v>3348255.67</v>
      </c>
      <c r="CH18" s="175">
        <f t="shared" ref="CH18" si="64">SUM(CH13:CH17)</f>
        <v>2974043.1799999997</v>
      </c>
      <c r="CI18" s="77">
        <f t="shared" ref="CI18:CL18" si="65">SUM(CI13:CI17)</f>
        <v>3100802</v>
      </c>
      <c r="CJ18" s="175">
        <f t="shared" ref="CJ18:CN18" si="66">SUM(CJ13:CJ17)</f>
        <v>2863504.7299999995</v>
      </c>
      <c r="CK18" s="264"/>
      <c r="CL18" s="77">
        <f t="shared" si="65"/>
        <v>2513260.71</v>
      </c>
      <c r="CM18" s="175">
        <f t="shared" si="66"/>
        <v>2009560.75</v>
      </c>
      <c r="CN18" s="77">
        <f t="shared" si="66"/>
        <v>1562125.47</v>
      </c>
      <c r="CO18" s="175">
        <f t="shared" ref="CO18:CP18" si="67">SUM(CO13:CO17)</f>
        <v>1369981.67</v>
      </c>
      <c r="CP18" s="77">
        <f t="shared" si="67"/>
        <v>1748792.3599999999</v>
      </c>
      <c r="CQ18" s="175">
        <f t="shared" ref="CQ18:CR18" si="68">SUM(CQ13:CQ17)</f>
        <v>1530513.8900000001</v>
      </c>
      <c r="CR18" s="77">
        <f t="shared" si="68"/>
        <v>2999156.14</v>
      </c>
      <c r="CS18" s="175">
        <f t="shared" ref="CS18:CT18" si="69">SUM(CS13:CS17)</f>
        <v>2616650.15</v>
      </c>
      <c r="CT18" s="77">
        <f t="shared" si="69"/>
        <v>2817995.3600000003</v>
      </c>
      <c r="CU18" s="175">
        <f t="shared" ref="CU18:CV18" si="70">SUM(CU13:CU17)</f>
        <v>2524327.4699999997</v>
      </c>
      <c r="CV18" s="77">
        <f t="shared" si="70"/>
        <v>3346252.38</v>
      </c>
      <c r="CW18" s="175">
        <f t="shared" ref="CW18:CX18" si="71">SUM(CW13:CW17)</f>
        <v>3077118.81</v>
      </c>
      <c r="CX18" s="77">
        <f t="shared" si="71"/>
        <v>4268611.45</v>
      </c>
      <c r="CY18" s="175">
        <f t="shared" ref="CY18:CZ18" si="72">SUM(CY13:CY17)</f>
        <v>3658786.86</v>
      </c>
      <c r="CZ18" s="77">
        <f t="shared" si="72"/>
        <v>3430219.38</v>
      </c>
      <c r="DA18" s="175">
        <f t="shared" ref="DA18:DB18" si="73">SUM(DA13:DA17)</f>
        <v>3167613.9899999998</v>
      </c>
      <c r="DB18" s="77">
        <f t="shared" si="73"/>
        <v>4264754.5699999994</v>
      </c>
      <c r="DC18" s="175">
        <f t="shared" ref="DC18:DD18" si="74">SUM(DC13:DC17)</f>
        <v>3999206.3699999996</v>
      </c>
      <c r="DD18" s="77">
        <f t="shared" si="74"/>
        <v>5010311.3500000006</v>
      </c>
      <c r="DE18" s="175">
        <f t="shared" ref="DE18:DF18" si="75">SUM(DE13:DE17)</f>
        <v>4633492.34</v>
      </c>
      <c r="DF18" s="77">
        <f t="shared" si="75"/>
        <v>3431798.05</v>
      </c>
      <c r="DG18" s="175">
        <f t="shared" ref="DG18:DH18" si="76">SUM(DG13:DG17)</f>
        <v>3113030.1900000004</v>
      </c>
      <c r="DH18" s="77">
        <f t="shared" si="76"/>
        <v>3099048.4</v>
      </c>
      <c r="DI18" s="175">
        <f t="shared" ref="DI18" si="77">SUM(DI13:DI17)</f>
        <v>2778208.71</v>
      </c>
      <c r="DJ18" s="264"/>
      <c r="DK18" s="77">
        <f t="shared" ref="DK18:DL18" si="78">SUM(DK13:DK17)</f>
        <v>2561927.4999999995</v>
      </c>
      <c r="DL18" s="175">
        <f t="shared" si="78"/>
        <v>2095050.92</v>
      </c>
      <c r="DM18" s="77">
        <f t="shared" ref="DM18:DN18" si="79">SUM(DM13:DM17)</f>
        <v>1845383.77</v>
      </c>
      <c r="DN18" s="175">
        <f t="shared" si="79"/>
        <v>1558961.8</v>
      </c>
      <c r="DO18" s="77">
        <f t="shared" ref="DO18:DP18" si="80">SUM(DO13:DO17)</f>
        <v>1967443.59</v>
      </c>
      <c r="DP18" s="175">
        <f t="shared" si="80"/>
        <v>1683070.5599999998</v>
      </c>
      <c r="DQ18" s="264"/>
      <c r="DR18" s="77">
        <f t="shared" ref="DR18:DS18" si="81">SUM(DR13:DR17)</f>
        <v>2025413.5699999998</v>
      </c>
      <c r="DS18" s="175">
        <f t="shared" si="81"/>
        <v>1654260.78</v>
      </c>
      <c r="DT18" s="77">
        <f t="shared" ref="DT18:DU18" si="82">SUM(DT13:DT17)</f>
        <v>869067.21</v>
      </c>
      <c r="DU18" s="175">
        <f t="shared" si="82"/>
        <v>662244.31999999995</v>
      </c>
      <c r="DV18" s="77">
        <f t="shared" ref="DV18:DW18" si="83">SUM(DV13:DV17)</f>
        <v>1250722.26</v>
      </c>
      <c r="DW18" s="175">
        <f t="shared" si="83"/>
        <v>1070976.0100000002</v>
      </c>
      <c r="DX18" s="264"/>
      <c r="DY18" s="77">
        <f t="shared" ref="DY18:DZ18" si="84">SUM(DY13:DY17)</f>
        <v>3082091.5900000003</v>
      </c>
      <c r="DZ18" s="175">
        <f t="shared" si="84"/>
        <v>2708956.3</v>
      </c>
      <c r="EA18" s="77">
        <f t="shared" ref="EA18:EB18" si="85">SUM(EA13:EA17)</f>
        <v>3406024.74</v>
      </c>
      <c r="EB18" s="175">
        <f t="shared" si="85"/>
        <v>2943202.06</v>
      </c>
      <c r="EC18" s="77">
        <f t="shared" ref="EC18:ED18" si="86">SUM(EC13:EC17)</f>
        <v>3771539.25</v>
      </c>
      <c r="ED18" s="175">
        <f t="shared" si="86"/>
        <v>3268848.41</v>
      </c>
      <c r="EE18" s="264"/>
      <c r="EF18" s="77">
        <f t="shared" ref="EF18:EK18" si="87">SUM(EF13:EF17)</f>
        <v>3915449.8699999996</v>
      </c>
      <c r="EG18" s="175">
        <f t="shared" si="87"/>
        <v>3380500.09</v>
      </c>
      <c r="EH18" s="77">
        <f t="shared" si="87"/>
        <v>3044316.75</v>
      </c>
      <c r="EI18" s="175">
        <f t="shared" si="87"/>
        <v>2603360.9400000004</v>
      </c>
      <c r="EJ18" s="77">
        <f t="shared" si="87"/>
        <v>2327294.2399999998</v>
      </c>
      <c r="EK18" s="175">
        <f t="shared" si="87"/>
        <v>2046346.13</v>
      </c>
      <c r="EL18" s="264"/>
      <c r="EM18" s="77">
        <f t="shared" ref="EM18:ER18" si="88">SUM(EM13:EM17)</f>
        <v>2211338.0300000003</v>
      </c>
      <c r="EN18" s="175">
        <f t="shared" si="88"/>
        <v>1791170.9200000002</v>
      </c>
      <c r="EO18" s="77">
        <f t="shared" si="88"/>
        <v>2300948.61</v>
      </c>
      <c r="EP18" s="175">
        <f t="shared" si="88"/>
        <v>1945113.44</v>
      </c>
      <c r="EQ18" s="77">
        <f t="shared" si="88"/>
        <v>2207650.67</v>
      </c>
      <c r="ER18" s="175">
        <f t="shared" si="88"/>
        <v>1853961.5899999999</v>
      </c>
      <c r="ES18" s="264"/>
      <c r="ET18" s="77">
        <f t="shared" ref="ET18:EY18" si="89">SUM(ET13:ET17)</f>
        <v>3339117.2899999996</v>
      </c>
      <c r="EU18" s="175">
        <f t="shared" si="89"/>
        <v>2829782.37</v>
      </c>
      <c r="EV18" s="77">
        <f t="shared" si="89"/>
        <v>3552334.14</v>
      </c>
      <c r="EW18" s="175">
        <f t="shared" si="89"/>
        <v>3154549.55</v>
      </c>
      <c r="EX18" s="77">
        <f t="shared" si="89"/>
        <v>4068907.76</v>
      </c>
      <c r="EY18" s="175">
        <f t="shared" si="89"/>
        <v>3566447.33</v>
      </c>
      <c r="EZ18" s="264"/>
      <c r="FA18" s="77">
        <f t="shared" ref="FA18:FF18" si="90">SUM(FA13:FA17)</f>
        <v>4908166.4600000009</v>
      </c>
      <c r="FB18" s="175">
        <f t="shared" si="90"/>
        <v>4191935.79</v>
      </c>
      <c r="FC18" s="77">
        <f t="shared" si="90"/>
        <v>4339069.91</v>
      </c>
      <c r="FD18" s="175">
        <f t="shared" si="90"/>
        <v>3762075.6800000006</v>
      </c>
      <c r="FE18" s="77">
        <f t="shared" si="90"/>
        <v>4745604.2299999995</v>
      </c>
      <c r="FF18" s="175">
        <f t="shared" si="90"/>
        <v>4150713.48</v>
      </c>
      <c r="FG18" s="264"/>
      <c r="FH18" s="77">
        <f t="shared" ref="FH18:FM18" si="91">SUM(FH13:FH17)</f>
        <v>4249657.03</v>
      </c>
      <c r="FI18" s="175">
        <f t="shared" si="91"/>
        <v>3686706.0500000003</v>
      </c>
      <c r="FJ18" s="77">
        <f t="shared" si="91"/>
        <v>4565774.22</v>
      </c>
      <c r="FK18" s="175">
        <f t="shared" si="91"/>
        <v>4015147.9299999997</v>
      </c>
      <c r="FL18" s="77">
        <f t="shared" si="91"/>
        <v>2903171.99</v>
      </c>
      <c r="FM18" s="175">
        <f t="shared" si="91"/>
        <v>2513426.2800000003</v>
      </c>
      <c r="FN18" s="77">
        <f t="shared" ref="FN18:FO18" si="92">SUM(FN13:FN17)</f>
        <v>2818270.69</v>
      </c>
      <c r="FO18" s="175">
        <f t="shared" si="92"/>
        <v>2245695.7800000003</v>
      </c>
      <c r="FP18" s="77">
        <f t="shared" ref="FP18:FQ18" si="93">SUM(FP13:FP17)</f>
        <v>2140092.9099999997</v>
      </c>
      <c r="FQ18" s="175">
        <f t="shared" si="93"/>
        <v>1849191.3900000001</v>
      </c>
      <c r="FR18" s="77">
        <f t="shared" ref="FR18:GN18" si="94">SUM(FR13:FR17)</f>
        <v>2400674.44</v>
      </c>
      <c r="FS18" s="175">
        <f t="shared" si="94"/>
        <v>2034394.3</v>
      </c>
      <c r="FT18" s="264"/>
      <c r="FU18" s="77">
        <f t="shared" si="94"/>
        <v>3131091.3899999997</v>
      </c>
      <c r="FV18" s="175">
        <f t="shared" si="94"/>
        <v>2658996.6100000003</v>
      </c>
      <c r="FW18" s="77">
        <f t="shared" si="94"/>
        <v>3747597.05</v>
      </c>
      <c r="FX18" s="175">
        <f t="shared" si="94"/>
        <v>3135157.1000000006</v>
      </c>
      <c r="FY18" s="77">
        <f t="shared" si="94"/>
        <v>4765309.26</v>
      </c>
      <c r="FZ18" s="175">
        <f t="shared" si="94"/>
        <v>4186842.7800000003</v>
      </c>
      <c r="GA18" s="264"/>
      <c r="GB18" s="77">
        <f t="shared" si="94"/>
        <v>4872516.47</v>
      </c>
      <c r="GC18" s="175">
        <f t="shared" si="94"/>
        <v>4046341</v>
      </c>
      <c r="GD18" s="77">
        <f t="shared" si="94"/>
        <v>4841898.43</v>
      </c>
      <c r="GE18" s="175">
        <f t="shared" si="94"/>
        <v>4269161.6899999995</v>
      </c>
      <c r="GF18" s="77">
        <f t="shared" si="94"/>
        <v>5449608.0800000001</v>
      </c>
      <c r="GG18" s="175">
        <f t="shared" si="94"/>
        <v>4629364.6100000003</v>
      </c>
      <c r="GH18" s="264"/>
      <c r="GI18" s="77">
        <f t="shared" si="94"/>
        <v>5423613.54</v>
      </c>
      <c r="GJ18" s="175">
        <f t="shared" si="94"/>
        <v>4569500.4499999993</v>
      </c>
      <c r="GK18" s="77">
        <f t="shared" si="94"/>
        <v>4750340.42</v>
      </c>
      <c r="GL18" s="175">
        <f t="shared" si="94"/>
        <v>3902314.12</v>
      </c>
      <c r="GM18" s="77">
        <f t="shared" si="94"/>
        <v>4459513.5</v>
      </c>
      <c r="GN18" s="175">
        <f t="shared" si="94"/>
        <v>3889998.79</v>
      </c>
      <c r="GO18" s="77">
        <f t="shared" ref="GO18:GT18" si="95">SUM(GO13:GO17)</f>
        <v>2975356.5199999996</v>
      </c>
      <c r="GP18" s="175">
        <f t="shared" si="95"/>
        <v>2506569.5099999998</v>
      </c>
      <c r="GQ18" s="77">
        <f t="shared" si="95"/>
        <v>2646277.1999999997</v>
      </c>
      <c r="GR18" s="175">
        <f t="shared" si="95"/>
        <v>2157063.88</v>
      </c>
      <c r="GS18" s="77">
        <f t="shared" si="95"/>
        <v>2882278.63</v>
      </c>
      <c r="GT18" s="175">
        <f t="shared" si="95"/>
        <v>2462348.33</v>
      </c>
      <c r="GU18" s="264"/>
      <c r="GV18" s="77">
        <f t="shared" ref="GV18:HA18" si="96">SUM(GV13:GV17)</f>
        <v>3631694.77</v>
      </c>
      <c r="GW18" s="175">
        <f t="shared" si="96"/>
        <v>2961485.58</v>
      </c>
      <c r="GX18" s="77">
        <f t="shared" si="96"/>
        <v>4260339.91</v>
      </c>
      <c r="GY18" s="175">
        <f t="shared" si="96"/>
        <v>3572659.58</v>
      </c>
      <c r="GZ18" s="77">
        <f t="shared" si="96"/>
        <v>5503144.209999999</v>
      </c>
      <c r="HA18" s="175">
        <f t="shared" si="96"/>
        <v>4636639.7100000009</v>
      </c>
      <c r="HB18" s="264"/>
      <c r="HC18" s="77">
        <f t="shared" ref="HC18:HH18" si="97">SUM(HC13:HC17)</f>
        <v>6682997.8399999999</v>
      </c>
      <c r="HD18" s="175">
        <f t="shared" si="97"/>
        <v>5824988.8300000001</v>
      </c>
      <c r="HE18" s="77">
        <f t="shared" si="97"/>
        <v>5684600.1300000008</v>
      </c>
      <c r="HF18" s="175">
        <f t="shared" si="97"/>
        <v>4795868.8600000003</v>
      </c>
      <c r="HG18" s="77">
        <f t="shared" si="97"/>
        <v>5796790.7400000002</v>
      </c>
      <c r="HH18" s="175">
        <f t="shared" si="97"/>
        <v>5040282.17</v>
      </c>
      <c r="HI18" s="264"/>
      <c r="HJ18" s="77">
        <f t="shared" ref="HJ18:HV18" si="98">SUM(HJ13:HJ17)</f>
        <v>6146446.2999999989</v>
      </c>
      <c r="HK18" s="175">
        <f t="shared" si="98"/>
        <v>5143091.38</v>
      </c>
      <c r="HL18" s="77">
        <f t="shared" si="98"/>
        <v>5415875.2299999995</v>
      </c>
      <c r="HM18" s="175">
        <f t="shared" si="98"/>
        <v>4592237.68</v>
      </c>
      <c r="HN18" s="77">
        <f t="shared" si="98"/>
        <v>3778902.58</v>
      </c>
      <c r="HO18" s="175">
        <f t="shared" si="98"/>
        <v>3208122.84</v>
      </c>
      <c r="HP18" s="384"/>
      <c r="HQ18" s="77">
        <f t="shared" si="98"/>
        <v>3342957.34</v>
      </c>
      <c r="HR18" s="175">
        <f t="shared" si="98"/>
        <v>2790107.5399999996</v>
      </c>
      <c r="HS18" s="77">
        <f t="shared" si="98"/>
        <v>2971878.1900000004</v>
      </c>
      <c r="HT18" s="175">
        <f t="shared" si="98"/>
        <v>2410191.9900000002</v>
      </c>
      <c r="HU18" s="77">
        <f t="shared" si="98"/>
        <v>2764233.1</v>
      </c>
      <c r="HV18" s="175">
        <f t="shared" si="98"/>
        <v>2405462.5599999996</v>
      </c>
      <c r="HW18" s="264"/>
      <c r="HX18" s="77">
        <f t="shared" ref="HX18:IC18" si="99">SUM(HX13:HX17)</f>
        <v>3950981.5099999993</v>
      </c>
      <c r="HY18" s="175">
        <f t="shared" si="99"/>
        <v>3345929.1100000003</v>
      </c>
      <c r="HZ18" s="77">
        <f t="shared" si="99"/>
        <v>3995954.1000000006</v>
      </c>
      <c r="IA18" s="175">
        <f t="shared" si="99"/>
        <v>3416416.97</v>
      </c>
      <c r="IB18" s="77">
        <f t="shared" si="99"/>
        <v>5088343.93</v>
      </c>
      <c r="IC18" s="175">
        <f t="shared" si="99"/>
        <v>4259650.7300000004</v>
      </c>
      <c r="ID18" s="264"/>
      <c r="IE18" s="77">
        <f t="shared" ref="IE18:IJ18" si="100">SUM(IE13:IE17)</f>
        <v>6400811.5</v>
      </c>
      <c r="IF18" s="175">
        <f t="shared" si="100"/>
        <v>5463521.3200000003</v>
      </c>
      <c r="IG18" s="77">
        <f t="shared" si="100"/>
        <v>5450522.8399999999</v>
      </c>
      <c r="IH18" s="175">
        <f t="shared" si="100"/>
        <v>4798559.2699999996</v>
      </c>
      <c r="II18" s="77">
        <f t="shared" si="100"/>
        <v>6113801.3399999999</v>
      </c>
      <c r="IJ18" s="175">
        <f t="shared" si="100"/>
        <v>5198616.16</v>
      </c>
      <c r="IK18" s="264"/>
      <c r="IL18" s="77">
        <f t="shared" ref="IL18:IQ18" si="101">SUM(IL13:IL17)</f>
        <v>6857796.379999999</v>
      </c>
      <c r="IM18" s="175">
        <f t="shared" si="101"/>
        <v>5737732.1799999997</v>
      </c>
      <c r="IN18" s="77">
        <f t="shared" si="101"/>
        <v>5751515.2799999993</v>
      </c>
      <c r="IO18" s="175">
        <f t="shared" si="101"/>
        <v>4742433.41</v>
      </c>
      <c r="IP18" s="77">
        <f t="shared" si="101"/>
        <v>0</v>
      </c>
      <c r="IQ18" s="175">
        <f t="shared" si="101"/>
        <v>0</v>
      </c>
    </row>
    <row r="19" spans="1:251">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row>
    <row r="20" spans="1:251">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c r="IQ20" s="180"/>
    </row>
    <row r="21" spans="1:251">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c r="IQ21" s="180"/>
    </row>
    <row r="22" spans="1:251">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c r="IQ22" s="180"/>
    </row>
    <row r="23" spans="1:251">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c r="IQ23" s="180"/>
    </row>
    <row r="24" spans="1:251">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c r="IQ24" s="180"/>
    </row>
    <row r="25" spans="1:251">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c r="IQ25" s="180"/>
    </row>
    <row r="26" spans="1:251">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c r="IQ26" s="180"/>
    </row>
    <row r="27" spans="1:251">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c r="IQ27" s="180"/>
    </row>
    <row r="28" spans="1:251">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c r="IQ28" s="180"/>
    </row>
    <row r="29" spans="1:251"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c r="IQ29" s="180"/>
    </row>
    <row r="30" spans="1:251" ht="13.8" thickBot="1">
      <c r="A30" s="81" t="s">
        <v>78</v>
      </c>
      <c r="B30" s="187">
        <f>SUM(B20:B29)</f>
        <v>28529212</v>
      </c>
      <c r="C30" s="188">
        <f t="shared" ref="C30:AL30" si="102">SUM(C20:C29)</f>
        <v>26106763</v>
      </c>
      <c r="D30" s="187">
        <f>SUM(D20:D29)</f>
        <v>22420112</v>
      </c>
      <c r="E30" s="188">
        <f t="shared" si="102"/>
        <v>20697919</v>
      </c>
      <c r="F30" s="187">
        <f>SUM(F20:F29)</f>
        <v>20990694</v>
      </c>
      <c r="G30" s="188">
        <f t="shared" si="102"/>
        <v>19040839</v>
      </c>
      <c r="H30" s="82">
        <f>SUM(H20:H29)</f>
        <v>22940583</v>
      </c>
      <c r="I30" s="83">
        <f t="shared" si="102"/>
        <v>20224816</v>
      </c>
      <c r="J30" s="189">
        <f>SUM(J20:J29)</f>
        <v>9079889</v>
      </c>
      <c r="K30" s="188">
        <f t="shared" si="102"/>
        <v>8100121</v>
      </c>
      <c r="L30" s="189">
        <f>SUM(L20:L29)</f>
        <v>19922892</v>
      </c>
      <c r="M30" s="188">
        <f t="shared" si="102"/>
        <v>17463754</v>
      </c>
      <c r="N30" s="158"/>
      <c r="O30" s="187">
        <f>SUM(O20:O29)</f>
        <v>14624617</v>
      </c>
      <c r="P30" s="188">
        <f t="shared" si="102"/>
        <v>12726698</v>
      </c>
      <c r="Q30" s="187">
        <f>SUM(Q20:Q29)</f>
        <v>6047197</v>
      </c>
      <c r="R30" s="188">
        <f t="shared" si="102"/>
        <v>5263285</v>
      </c>
      <c r="S30" s="189">
        <f>SUM(S20:S29)</f>
        <v>20311305</v>
      </c>
      <c r="T30" s="188">
        <f t="shared" si="102"/>
        <v>17955389</v>
      </c>
      <c r="U30" s="189">
        <f>SUM(U20:U29)</f>
        <v>16066324</v>
      </c>
      <c r="V30" s="188">
        <f t="shared" si="102"/>
        <v>13923301</v>
      </c>
      <c r="W30" s="189">
        <f>SUM(W20:W29)</f>
        <v>19113987</v>
      </c>
      <c r="X30" s="188">
        <f t="shared" si="102"/>
        <v>16959729</v>
      </c>
      <c r="Y30" s="187">
        <f>SUM(Y20:Y29)</f>
        <v>18632358</v>
      </c>
      <c r="Z30" s="188">
        <f>SUM(Z20:Z29)</f>
        <v>16704023</v>
      </c>
      <c r="AA30" s="187">
        <f>SUM(AA20:AA29)</f>
        <v>26790663</v>
      </c>
      <c r="AB30" s="190">
        <f t="shared" si="102"/>
        <v>24361514</v>
      </c>
      <c r="AC30" s="187">
        <f>SUM(AC20:AC29)</f>
        <v>22102355</v>
      </c>
      <c r="AD30" s="190">
        <f t="shared" si="102"/>
        <v>20207971</v>
      </c>
      <c r="AE30" s="187">
        <f>SUM(AE20:AE29)</f>
        <v>21935912</v>
      </c>
      <c r="AF30" s="188">
        <f t="shared" si="102"/>
        <v>19971405</v>
      </c>
      <c r="AG30" s="187">
        <f>SUM(AG20:AG29)</f>
        <v>27577240</v>
      </c>
      <c r="AH30" s="188">
        <f t="shared" si="102"/>
        <v>25319509</v>
      </c>
      <c r="AI30" s="187">
        <f>SUM(AI20:AI29)</f>
        <v>19254299</v>
      </c>
      <c r="AJ30" s="188">
        <f t="shared" si="102"/>
        <v>17342600</v>
      </c>
      <c r="AK30" s="187">
        <f>SUM(AK20:AK29)</f>
        <v>14753625</v>
      </c>
      <c r="AL30" s="188">
        <f t="shared" si="102"/>
        <v>13097392</v>
      </c>
      <c r="AM30" s="264"/>
      <c r="AN30" s="187">
        <f>SUM(AN20:AN29)</f>
        <v>11747270</v>
      </c>
      <c r="AO30" s="188">
        <f t="shared" ref="AO30" si="103">SUM(AO20:AO29)</f>
        <v>10147842</v>
      </c>
      <c r="AP30" s="187">
        <f t="shared" ref="AP30:BK30" si="104">SUM(AP20:AP29)</f>
        <v>10328422</v>
      </c>
      <c r="AQ30" s="188">
        <f t="shared" si="104"/>
        <v>9091858</v>
      </c>
      <c r="AR30" s="187">
        <f t="shared" si="104"/>
        <v>21769134</v>
      </c>
      <c r="AS30" s="188">
        <f t="shared" si="104"/>
        <v>18957656</v>
      </c>
      <c r="AT30" s="187">
        <f t="shared" si="104"/>
        <v>20790820</v>
      </c>
      <c r="AU30" s="188">
        <f t="shared" si="104"/>
        <v>18224060</v>
      </c>
      <c r="AV30" s="187">
        <f t="shared" si="104"/>
        <v>17584060</v>
      </c>
      <c r="AW30" s="188">
        <f t="shared" si="104"/>
        <v>15622424</v>
      </c>
      <c r="AX30" s="187">
        <f t="shared" si="104"/>
        <v>20360571</v>
      </c>
      <c r="AY30" s="188">
        <f t="shared" si="104"/>
        <v>18345638</v>
      </c>
      <c r="AZ30" s="187">
        <f t="shared" si="104"/>
        <v>25934608</v>
      </c>
      <c r="BA30" s="188">
        <f t="shared" si="104"/>
        <v>23494005</v>
      </c>
      <c r="BB30" s="187">
        <f t="shared" si="104"/>
        <v>27523409</v>
      </c>
      <c r="BC30" s="188">
        <f t="shared" si="104"/>
        <v>25569648</v>
      </c>
      <c r="BD30" s="187">
        <f t="shared" si="104"/>
        <v>27595157</v>
      </c>
      <c r="BE30" s="188">
        <f t="shared" si="104"/>
        <v>25520817</v>
      </c>
      <c r="BF30" s="187">
        <f t="shared" si="104"/>
        <v>26595027</v>
      </c>
      <c r="BG30" s="188">
        <f t="shared" si="104"/>
        <v>24005948</v>
      </c>
      <c r="BH30" s="187">
        <f t="shared" si="104"/>
        <v>18911616</v>
      </c>
      <c r="BI30" s="188">
        <f t="shared" si="104"/>
        <v>17003707</v>
      </c>
      <c r="BJ30" s="187">
        <f t="shared" si="104"/>
        <v>17024377</v>
      </c>
      <c r="BK30" s="188">
        <f t="shared" si="104"/>
        <v>15272220</v>
      </c>
      <c r="BL30" s="264"/>
      <c r="BM30" s="187">
        <f t="shared" ref="BM30:CJ30" si="105">SUM(BM20:BM29)</f>
        <v>15685344</v>
      </c>
      <c r="BN30" s="188">
        <f t="shared" si="105"/>
        <v>13705155</v>
      </c>
      <c r="BO30" s="187">
        <f t="shared" si="105"/>
        <v>15215109.239999998</v>
      </c>
      <c r="BP30" s="188">
        <f t="shared" si="105"/>
        <v>13692890.999999991</v>
      </c>
      <c r="BQ30" s="187">
        <f t="shared" si="105"/>
        <v>17612079.079999998</v>
      </c>
      <c r="BR30" s="188">
        <f t="shared" si="105"/>
        <v>15451586.409999998</v>
      </c>
      <c r="BS30" s="187">
        <f t="shared" si="105"/>
        <v>23782691.079999994</v>
      </c>
      <c r="BT30" s="188">
        <f t="shared" si="105"/>
        <v>20876269.060000002</v>
      </c>
      <c r="BU30" s="187">
        <f t="shared" si="105"/>
        <v>19954719.47000001</v>
      </c>
      <c r="BV30" s="188">
        <f t="shared" si="105"/>
        <v>17682813.899999999</v>
      </c>
      <c r="BW30" s="187">
        <f t="shared" si="105"/>
        <v>23382826.060000002</v>
      </c>
      <c r="BX30" s="188">
        <f t="shared" si="105"/>
        <v>20836278.940000005</v>
      </c>
      <c r="BY30" s="187">
        <f t="shared" si="105"/>
        <v>30727437.769999985</v>
      </c>
      <c r="BZ30" s="188">
        <f t="shared" si="105"/>
        <v>27672028.309999995</v>
      </c>
      <c r="CA30" s="187">
        <f t="shared" si="105"/>
        <v>28096175.670000002</v>
      </c>
      <c r="CB30" s="188">
        <f t="shared" si="105"/>
        <v>25578936.229999997</v>
      </c>
      <c r="CC30" s="187">
        <f t="shared" si="105"/>
        <v>29465674.679999996</v>
      </c>
      <c r="CD30" s="188">
        <f t="shared" si="105"/>
        <v>26745972.559999999</v>
      </c>
      <c r="CE30" s="187">
        <f t="shared" si="105"/>
        <v>30373084.750000011</v>
      </c>
      <c r="CF30" s="188">
        <f t="shared" si="105"/>
        <v>27098437.640000004</v>
      </c>
      <c r="CG30" s="187">
        <f t="shared" si="105"/>
        <v>23323685.089999992</v>
      </c>
      <c r="CH30" s="188">
        <f t="shared" si="105"/>
        <v>21137352.25</v>
      </c>
      <c r="CI30" s="187">
        <f t="shared" si="105"/>
        <v>17741693.990000002</v>
      </c>
      <c r="CJ30" s="188">
        <f t="shared" si="105"/>
        <v>15840440.420000002</v>
      </c>
      <c r="CK30" s="264"/>
      <c r="CL30" s="187">
        <f t="shared" ref="CL30:CM30" si="106">SUM(CL20:CL29)</f>
        <v>18634729.569999989</v>
      </c>
      <c r="CM30" s="188">
        <f t="shared" si="106"/>
        <v>16282672.539999997</v>
      </c>
      <c r="CN30" s="187">
        <f t="shared" ref="CN30:CO30" si="107">SUM(CN20:CN29)</f>
        <v>17258024.649999995</v>
      </c>
      <c r="CO30" s="188">
        <f t="shared" si="107"/>
        <v>15355909.959999997</v>
      </c>
      <c r="CP30" s="187">
        <f t="shared" ref="CP30:CQ30" si="108">SUM(CP20:CP29)</f>
        <v>18575480.689999998</v>
      </c>
      <c r="CQ30" s="188">
        <f t="shared" si="108"/>
        <v>16114106.510000002</v>
      </c>
      <c r="CR30" s="187">
        <f t="shared" ref="CR30:CS30" si="109">SUM(CR20:CR29)</f>
        <v>25803477.500000015</v>
      </c>
      <c r="CS30" s="188">
        <f t="shared" si="109"/>
        <v>22656032.379999999</v>
      </c>
      <c r="CT30" s="187">
        <f t="shared" ref="CT30:CU30" si="110">SUM(CT20:CT29)</f>
        <v>22438263.490000006</v>
      </c>
      <c r="CU30" s="188">
        <f t="shared" si="110"/>
        <v>19638202.77</v>
      </c>
      <c r="CV30" s="187">
        <f t="shared" ref="CV30:CW30" si="111">SUM(CV20:CV29)</f>
        <v>25499253.510000009</v>
      </c>
      <c r="CW30" s="188">
        <f t="shared" si="111"/>
        <v>23105981.98</v>
      </c>
      <c r="CX30" s="187">
        <f t="shared" ref="CX30:CY30" si="112">SUM(CX20:CX29)</f>
        <v>34965523.150000006</v>
      </c>
      <c r="CY30" s="188">
        <f t="shared" si="112"/>
        <v>31398176.210000001</v>
      </c>
      <c r="CZ30" s="187">
        <f t="shared" ref="CZ30:DA30" si="113">SUM(CZ20:CZ29)</f>
        <v>33029178.350000005</v>
      </c>
      <c r="DA30" s="188">
        <f t="shared" si="113"/>
        <v>30025406.880000003</v>
      </c>
      <c r="DB30" s="187">
        <f t="shared" ref="DB30:DC30" si="114">SUM(DB20:DB29)</f>
        <v>29409751.290000003</v>
      </c>
      <c r="DC30" s="188">
        <f t="shared" si="114"/>
        <v>27269130.199999999</v>
      </c>
      <c r="DD30" s="187">
        <f t="shared" ref="DD30:DE30" si="115">SUM(DD20:DD29)</f>
        <v>31346946.780000001</v>
      </c>
      <c r="DE30" s="188">
        <f t="shared" si="115"/>
        <v>27887511.840000004</v>
      </c>
      <c r="DF30" s="187">
        <f t="shared" ref="DF30:DG30" si="116">SUM(DF20:DF29)</f>
        <v>25121269.47000001</v>
      </c>
      <c r="DG30" s="188">
        <f t="shared" si="116"/>
        <v>22536026.84</v>
      </c>
      <c r="DH30" s="187">
        <f t="shared" ref="DH30:DI30" si="117">SUM(DH20:DH29)</f>
        <v>19965147.429999996</v>
      </c>
      <c r="DI30" s="188">
        <f t="shared" si="117"/>
        <v>17401948.970000003</v>
      </c>
      <c r="DJ30" s="264"/>
      <c r="DK30" s="187">
        <f t="shared" ref="DK30:DL30" si="118">SUM(DK20:DK29)</f>
        <v>20020265.919999998</v>
      </c>
      <c r="DL30" s="188">
        <f t="shared" si="118"/>
        <v>16971499.979999997</v>
      </c>
      <c r="DM30" s="187">
        <f t="shared" ref="DM30:DN30" si="119">SUM(DM20:DM29)</f>
        <v>19417271.57</v>
      </c>
      <c r="DN30" s="188">
        <f t="shared" si="119"/>
        <v>16990832.310000002</v>
      </c>
      <c r="DO30" s="187">
        <f>SUM(DO20:DO29)</f>
        <v>23126986.66</v>
      </c>
      <c r="DP30" s="188">
        <f t="shared" ref="DP30" si="120">SUM(DP20:DP29)</f>
        <v>19814585.77</v>
      </c>
      <c r="DQ30" s="264"/>
      <c r="DR30" s="187">
        <f>SUM(DR20:DR29)</f>
        <v>16597927.85</v>
      </c>
      <c r="DS30" s="188">
        <f t="shared" ref="DS30:DU30" si="121">SUM(DS20:DS29)</f>
        <v>13122882.829999998</v>
      </c>
      <c r="DT30" s="187">
        <f>SUM(DT20:DT29)</f>
        <v>4876926.7599999988</v>
      </c>
      <c r="DU30" s="188">
        <f t="shared" si="121"/>
        <v>3386708.9299999997</v>
      </c>
      <c r="DV30" s="187">
        <f>SUM(DV20:DV29)</f>
        <v>7873227.3200000003</v>
      </c>
      <c r="DW30" s="188">
        <f t="shared" ref="DW30" si="122">SUM(DW20:DW29)</f>
        <v>5990826.0299999984</v>
      </c>
      <c r="DX30" s="264"/>
      <c r="DY30" s="187">
        <f>SUM(DY20:DY29)</f>
        <v>22470547.600000009</v>
      </c>
      <c r="DZ30" s="188">
        <f t="shared" ref="DZ30:EB30" si="123">SUM(DZ20:DZ29)</f>
        <v>18953758.079999998</v>
      </c>
      <c r="EA30" s="187">
        <f>SUM(EA20:EA29)</f>
        <v>24632376.819999997</v>
      </c>
      <c r="EB30" s="188">
        <f t="shared" si="123"/>
        <v>21183423.109999999</v>
      </c>
      <c r="EC30" s="187">
        <f>SUM(EC20:EC29)</f>
        <v>26897235.430000007</v>
      </c>
      <c r="ED30" s="188">
        <f t="shared" ref="ED30" si="124">SUM(ED20:ED29)</f>
        <v>23456075.350000005</v>
      </c>
      <c r="EE30" s="264"/>
      <c r="EF30" s="187">
        <f>SUM(EF20:EF29)</f>
        <v>30118394.030000012</v>
      </c>
      <c r="EG30" s="188">
        <f t="shared" ref="EG30" si="125">SUM(EG20:EG29)</f>
        <v>25284508.759999998</v>
      </c>
      <c r="EH30" s="187">
        <f>SUM(EH20:EH29)</f>
        <v>24213019.339999992</v>
      </c>
      <c r="EI30" s="188">
        <f t="shared" ref="EI30" si="126">SUM(EI20:EI29)</f>
        <v>20731807.109999996</v>
      </c>
      <c r="EJ30" s="187">
        <f>SUM(EJ20:EJ29)</f>
        <v>16444575.049999997</v>
      </c>
      <c r="EK30" s="188">
        <f t="shared" ref="EK30" si="127">SUM(EK20:EK29)</f>
        <v>13854555.300000001</v>
      </c>
      <c r="EL30" s="264"/>
      <c r="EM30" s="187">
        <f t="shared" ref="EM30:EP30" si="128">SUM(EM20:EM29)</f>
        <v>17503557.699999999</v>
      </c>
      <c r="EN30" s="188">
        <f t="shared" si="128"/>
        <v>14160060.209999999</v>
      </c>
      <c r="EO30" s="187">
        <f t="shared" si="128"/>
        <v>17880443.32</v>
      </c>
      <c r="EP30" s="188">
        <f t="shared" si="128"/>
        <v>15289316.120000001</v>
      </c>
      <c r="EQ30" s="187">
        <f>SUM(EQ20:EQ29)</f>
        <v>18958403.520000003</v>
      </c>
      <c r="ER30" s="188">
        <f t="shared" ref="ER30" si="129">SUM(ER20:ER29)</f>
        <v>15636636.959999997</v>
      </c>
      <c r="ES30" s="264"/>
      <c r="ET30" s="187">
        <f>SUM(ET20:ET29)</f>
        <v>28332438.650000002</v>
      </c>
      <c r="EU30" s="188">
        <f t="shared" ref="EU30" si="130">SUM(EU20:EU29)</f>
        <v>23818603.370000001</v>
      </c>
      <c r="EV30" s="187">
        <f>SUM(EV20:EV29)</f>
        <v>25154896.270000022</v>
      </c>
      <c r="EW30" s="188">
        <f t="shared" ref="EW30" si="131">SUM(EW20:EW29)</f>
        <v>21339466.149999999</v>
      </c>
      <c r="EX30" s="187">
        <f>SUM(EX20:EX29)</f>
        <v>30007713.710000001</v>
      </c>
      <c r="EY30" s="188">
        <f t="shared" ref="EY30" si="132">SUM(EY20:EY29)</f>
        <v>25900211.23</v>
      </c>
      <c r="EZ30" s="264"/>
      <c r="FA30" s="187">
        <f>SUM(FA20:FA29)</f>
        <v>42631172.769999988</v>
      </c>
      <c r="FB30" s="188">
        <f t="shared" ref="FB30" si="133">SUM(FB20:FB29)</f>
        <v>37086947.920000009</v>
      </c>
      <c r="FC30" s="187">
        <f>SUM(FC20:FC29)</f>
        <v>43083376.759999998</v>
      </c>
      <c r="FD30" s="188">
        <f t="shared" ref="FD30" si="134">SUM(FD20:FD29)</f>
        <v>37396994.319999993</v>
      </c>
      <c r="FE30" s="187">
        <f>SUM(FE20:FE29)</f>
        <v>42319912.810000017</v>
      </c>
      <c r="FF30" s="188">
        <f t="shared" ref="FF30" si="135">SUM(FF20:FF29)</f>
        <v>36576084.040000014</v>
      </c>
      <c r="FG30" s="264"/>
      <c r="FH30" s="187">
        <f>SUM(FH20:FH29)</f>
        <v>39070997.990000002</v>
      </c>
      <c r="FI30" s="188">
        <f t="shared" ref="FI30" si="136">SUM(FI20:FI29)</f>
        <v>32641710.439999998</v>
      </c>
      <c r="FJ30" s="187">
        <f>SUM(FJ20:FJ29)</f>
        <v>32420012.889999997</v>
      </c>
      <c r="FK30" s="188">
        <f t="shared" ref="FK30" si="137">SUM(FK20:FK29)</f>
        <v>27653301.09</v>
      </c>
      <c r="FL30" s="187">
        <f>SUM(FL20:FL29)</f>
        <v>24640604.940000005</v>
      </c>
      <c r="FM30" s="188">
        <f t="shared" ref="FM30:FO30" si="138">SUM(FM20:FM29)</f>
        <v>19565179.060000002</v>
      </c>
      <c r="FN30" s="187">
        <f>SUM(FN20:FN29)</f>
        <v>26182486.399999999</v>
      </c>
      <c r="FO30" s="188">
        <f t="shared" si="138"/>
        <v>21124148.16</v>
      </c>
      <c r="FP30" s="187">
        <f>SUM(FP20:FP29)</f>
        <v>23535154.56000001</v>
      </c>
      <c r="FQ30" s="188">
        <f t="shared" ref="FQ30:FR30" si="139">SUM(FQ20:FQ29)</f>
        <v>19066422.93</v>
      </c>
      <c r="FR30" s="187">
        <f t="shared" si="139"/>
        <v>27061890.640000001</v>
      </c>
      <c r="FS30" s="188">
        <f t="shared" ref="FS30:GN30" si="140">SUM(FS20:FS29)</f>
        <v>21878800.539999999</v>
      </c>
      <c r="FT30" s="264"/>
      <c r="FU30" s="187">
        <f t="shared" si="140"/>
        <v>38494030.770000003</v>
      </c>
      <c r="FV30" s="188">
        <f t="shared" si="140"/>
        <v>31480470.210000008</v>
      </c>
      <c r="FW30" s="187">
        <f t="shared" si="140"/>
        <v>31325261.599999998</v>
      </c>
      <c r="FX30" s="188">
        <f t="shared" si="140"/>
        <v>26267582.539999995</v>
      </c>
      <c r="FY30" s="187">
        <f t="shared" si="140"/>
        <v>37847727.789999999</v>
      </c>
      <c r="FZ30" s="188">
        <f t="shared" si="140"/>
        <v>32214745.979999997</v>
      </c>
      <c r="GA30" s="264"/>
      <c r="GB30" s="187">
        <f t="shared" si="140"/>
        <v>50033824.030000009</v>
      </c>
      <c r="GC30" s="188">
        <f t="shared" si="140"/>
        <v>42859161.280000016</v>
      </c>
      <c r="GD30" s="187">
        <f t="shared" si="140"/>
        <v>47634478.609999999</v>
      </c>
      <c r="GE30" s="188">
        <f t="shared" si="140"/>
        <v>40805785.230000004</v>
      </c>
      <c r="GF30" s="187">
        <f t="shared" si="140"/>
        <v>47455505.450000003</v>
      </c>
      <c r="GG30" s="188">
        <f t="shared" si="140"/>
        <v>40138402.040000007</v>
      </c>
      <c r="GH30" s="264"/>
      <c r="GI30" s="187">
        <f t="shared" si="140"/>
        <v>47710138.349999994</v>
      </c>
      <c r="GJ30" s="188">
        <f t="shared" si="140"/>
        <v>39240825.729999997</v>
      </c>
      <c r="GK30" s="187">
        <f t="shared" si="140"/>
        <v>38303195.79999999</v>
      </c>
      <c r="GL30" s="188">
        <f t="shared" si="140"/>
        <v>32712964.629999999</v>
      </c>
      <c r="GM30" s="187">
        <f t="shared" si="140"/>
        <v>27067844.540000003</v>
      </c>
      <c r="GN30" s="188">
        <f t="shared" si="140"/>
        <v>22780487.259999994</v>
      </c>
      <c r="GO30" s="187">
        <f>SUM(GO20:GO29)</f>
        <v>30329294.050000004</v>
      </c>
      <c r="GP30" s="188">
        <f t="shared" ref="GP30" si="141">SUM(GP20:GP29)</f>
        <v>24702179.610000003</v>
      </c>
      <c r="GQ30" s="187">
        <f>SUM(GQ20:GQ29)</f>
        <v>26930554.040000007</v>
      </c>
      <c r="GR30" s="188">
        <f t="shared" ref="GR30:GT30" si="142">SUM(GR20:GR29)</f>
        <v>21130606.009999998</v>
      </c>
      <c r="GS30" s="187">
        <f t="shared" si="142"/>
        <v>31318415.439999994</v>
      </c>
      <c r="GT30" s="188">
        <f t="shared" si="142"/>
        <v>25028329.520000003</v>
      </c>
      <c r="GU30" s="264"/>
      <c r="GV30" s="187">
        <f t="shared" ref="GV30:HA30" si="143">SUM(GV20:GV29)</f>
        <v>41279529.560000002</v>
      </c>
      <c r="GW30" s="188">
        <f t="shared" si="143"/>
        <v>33386676.379999995</v>
      </c>
      <c r="GX30" s="187">
        <f t="shared" si="143"/>
        <v>34588988.260000013</v>
      </c>
      <c r="GY30" s="188">
        <f t="shared" si="143"/>
        <v>29056842.34</v>
      </c>
      <c r="GZ30" s="187">
        <f t="shared" si="143"/>
        <v>41573827.149999991</v>
      </c>
      <c r="HA30" s="188">
        <f t="shared" si="143"/>
        <v>34739414.409999996</v>
      </c>
      <c r="HB30" s="264"/>
      <c r="HC30" s="187">
        <f t="shared" ref="HC30:HH30" si="144">SUM(HC20:HC29)</f>
        <v>53297328.390000001</v>
      </c>
      <c r="HD30" s="188">
        <f t="shared" si="144"/>
        <v>44048766.149999999</v>
      </c>
      <c r="HE30" s="187">
        <f t="shared" si="144"/>
        <v>51604339.669999994</v>
      </c>
      <c r="HF30" s="188">
        <f t="shared" si="144"/>
        <v>42557009.060000002</v>
      </c>
      <c r="HG30" s="187">
        <f t="shared" si="144"/>
        <v>53017139.749999993</v>
      </c>
      <c r="HH30" s="188">
        <f t="shared" si="144"/>
        <v>44556166.38000001</v>
      </c>
      <c r="HI30" s="264"/>
      <c r="HJ30" s="187">
        <f t="shared" ref="HJ30:HO30" si="145">SUM(HJ20:HJ29)</f>
        <v>52779938.610000007</v>
      </c>
      <c r="HK30" s="188">
        <f t="shared" si="145"/>
        <v>42053698.869999997</v>
      </c>
      <c r="HL30" s="187">
        <f t="shared" si="145"/>
        <v>44509245.230000004</v>
      </c>
      <c r="HM30" s="188">
        <f t="shared" si="145"/>
        <v>37666872.490000002</v>
      </c>
      <c r="HN30" s="187">
        <f t="shared" si="145"/>
        <v>30537506.629999999</v>
      </c>
      <c r="HO30" s="188">
        <f t="shared" si="145"/>
        <v>24957193.370000008</v>
      </c>
      <c r="HP30" s="384"/>
      <c r="HQ30" s="187">
        <f>SUM(HQ20:HQ29)</f>
        <v>31197070.210000001</v>
      </c>
      <c r="HR30" s="188">
        <f t="shared" ref="HR30" si="146">SUM(HR20:HR29)</f>
        <v>24637302.360000003</v>
      </c>
      <c r="HS30" s="187">
        <f>SUM(HS20:HS29)</f>
        <v>29743104.240000013</v>
      </c>
      <c r="HT30" s="188">
        <f t="shared" ref="HT30:HV30" si="147">SUM(HT20:HT29)</f>
        <v>24502561.580000013</v>
      </c>
      <c r="HU30" s="187">
        <f t="shared" si="147"/>
        <v>31777792.730000004</v>
      </c>
      <c r="HV30" s="188">
        <f t="shared" si="147"/>
        <v>26141692.41</v>
      </c>
      <c r="HW30" s="264"/>
      <c r="HX30" s="187">
        <f t="shared" ref="HX30:IC30" si="148">SUM(HX20:HX29)</f>
        <v>45721511.780000001</v>
      </c>
      <c r="HY30" s="188">
        <f t="shared" si="148"/>
        <v>37220631.250000015</v>
      </c>
      <c r="HZ30" s="187">
        <f t="shared" si="148"/>
        <v>35112452.790000007</v>
      </c>
      <c r="IA30" s="188">
        <f t="shared" si="148"/>
        <v>29253845</v>
      </c>
      <c r="IB30" s="187">
        <f t="shared" si="148"/>
        <v>44528095.400000013</v>
      </c>
      <c r="IC30" s="188">
        <f t="shared" si="148"/>
        <v>37833776.980000004</v>
      </c>
      <c r="ID30" s="264"/>
      <c r="IE30" s="187">
        <f t="shared" ref="IE30:IJ30" si="149">SUM(IE20:IE29)</f>
        <v>58137459.409999989</v>
      </c>
      <c r="IF30" s="188">
        <f t="shared" si="149"/>
        <v>48488314.499999985</v>
      </c>
      <c r="IG30" s="187">
        <f t="shared" si="149"/>
        <v>51817387.600000009</v>
      </c>
      <c r="IH30" s="188">
        <f t="shared" si="149"/>
        <v>43346811.300000004</v>
      </c>
      <c r="II30" s="187">
        <f t="shared" si="149"/>
        <v>52403714.100000009</v>
      </c>
      <c r="IJ30" s="188">
        <f t="shared" si="149"/>
        <v>43983649.579999998</v>
      </c>
      <c r="IK30" s="264"/>
      <c r="IL30" s="187">
        <f t="shared" ref="IL30:IQ30" si="150">SUM(IL20:IL29)</f>
        <v>52995472.29999999</v>
      </c>
      <c r="IM30" s="188">
        <f t="shared" si="150"/>
        <v>42786884.889999993</v>
      </c>
      <c r="IN30" s="187">
        <f t="shared" si="150"/>
        <v>41650968.179999985</v>
      </c>
      <c r="IO30" s="188">
        <f t="shared" si="150"/>
        <v>35106047.229999997</v>
      </c>
      <c r="IP30" s="187">
        <f t="shared" si="150"/>
        <v>0</v>
      </c>
      <c r="IQ30" s="188">
        <f t="shared" si="150"/>
        <v>0</v>
      </c>
    </row>
    <row r="31" spans="1:251">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row>
    <row r="32" spans="1:251">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c r="IQ32" s="193"/>
    </row>
    <row r="33" spans="1:251">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c r="IQ33" s="193"/>
    </row>
    <row r="34" spans="1:251">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c r="IQ34" s="193"/>
    </row>
    <row r="35" spans="1:251">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c r="IQ35" s="193"/>
    </row>
    <row r="36" spans="1:251">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c r="IQ36" s="193"/>
    </row>
    <row r="37" spans="1:251">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c r="IQ37" s="193"/>
    </row>
    <row r="38" spans="1:251"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c r="IQ38" s="193"/>
    </row>
    <row r="39" spans="1:251" ht="13.8" thickBot="1">
      <c r="A39" s="86" t="s">
        <v>85</v>
      </c>
      <c r="B39" s="203">
        <f>SUM(B33:B38)</f>
        <v>5204641</v>
      </c>
      <c r="C39" s="204">
        <f t="shared" ref="C39:AL39" si="151">SUM(C33:C38)</f>
        <v>4714047</v>
      </c>
      <c r="D39" s="203">
        <f>SUM(D33:D38)</f>
        <v>4685740</v>
      </c>
      <c r="E39" s="204">
        <f t="shared" si="151"/>
        <v>4423332</v>
      </c>
      <c r="F39" s="203">
        <f>SUM(F33:F38)</f>
        <v>4271217</v>
      </c>
      <c r="G39" s="204">
        <f t="shared" si="151"/>
        <v>4046845</v>
      </c>
      <c r="H39" s="87">
        <f>SUM(H33:H38)</f>
        <v>4048877</v>
      </c>
      <c r="I39" s="88">
        <f t="shared" si="151"/>
        <v>3542726</v>
      </c>
      <c r="J39" s="205">
        <f>SUM(J33:J38)</f>
        <v>1819656</v>
      </c>
      <c r="K39" s="204">
        <f t="shared" si="151"/>
        <v>1608016</v>
      </c>
      <c r="L39" s="205">
        <f>SUM(L33:L38)</f>
        <v>3448754</v>
      </c>
      <c r="M39" s="204">
        <f t="shared" si="151"/>
        <v>3106254</v>
      </c>
      <c r="N39" s="158"/>
      <c r="O39" s="203">
        <f>SUM(O33:O38)</f>
        <v>2695606</v>
      </c>
      <c r="P39" s="204">
        <f t="shared" si="151"/>
        <v>2338148</v>
      </c>
      <c r="Q39" s="203">
        <f>SUM(Q33:Q38)</f>
        <v>1211362</v>
      </c>
      <c r="R39" s="204">
        <f t="shared" si="151"/>
        <v>1032350</v>
      </c>
      <c r="S39" s="205">
        <f>SUM(S33:S38)</f>
        <v>3938243</v>
      </c>
      <c r="T39" s="204">
        <f t="shared" si="151"/>
        <v>3575018</v>
      </c>
      <c r="U39" s="205">
        <f>SUM(U33:U38)</f>
        <v>3239180</v>
      </c>
      <c r="V39" s="204">
        <f t="shared" si="151"/>
        <v>2877785</v>
      </c>
      <c r="W39" s="205">
        <f>SUM(W33:W38)</f>
        <v>3753130</v>
      </c>
      <c r="X39" s="204">
        <f t="shared" si="151"/>
        <v>3342297</v>
      </c>
      <c r="Y39" s="203">
        <f>SUM(Y33:Y38)</f>
        <v>3837849</v>
      </c>
      <c r="Z39" s="204">
        <f t="shared" si="151"/>
        <v>3499008</v>
      </c>
      <c r="AA39" s="203">
        <f>SUM(AA33:AA38)</f>
        <v>5478574</v>
      </c>
      <c r="AB39" s="206">
        <f t="shared" si="151"/>
        <v>5025579</v>
      </c>
      <c r="AC39" s="203">
        <f t="shared" ref="AC39:AI39" si="152">SUM(AC32:AC38)</f>
        <v>5124072</v>
      </c>
      <c r="AD39" s="206">
        <f t="shared" si="152"/>
        <v>4794938</v>
      </c>
      <c r="AE39" s="203">
        <f t="shared" si="152"/>
        <v>5124127</v>
      </c>
      <c r="AF39" s="204">
        <f t="shared" si="152"/>
        <v>4669891</v>
      </c>
      <c r="AG39" s="203">
        <f t="shared" si="152"/>
        <v>4666494</v>
      </c>
      <c r="AH39" s="204">
        <f t="shared" si="152"/>
        <v>4212685</v>
      </c>
      <c r="AI39" s="203">
        <f t="shared" si="152"/>
        <v>4067658</v>
      </c>
      <c r="AJ39" s="204">
        <f t="shared" si="151"/>
        <v>3713108</v>
      </c>
      <c r="AK39" s="203">
        <f>SUM(AK32:AK38)</f>
        <v>2829260</v>
      </c>
      <c r="AL39" s="204">
        <f t="shared" si="151"/>
        <v>2579618</v>
      </c>
      <c r="AM39" s="264"/>
      <c r="AN39" s="203">
        <f>SUM(AN32:AN38)</f>
        <v>2076932</v>
      </c>
      <c r="AO39" s="204">
        <f t="shared" ref="AO39" si="153">SUM(AO33:AO38)</f>
        <v>1674499</v>
      </c>
      <c r="AP39" s="203">
        <f t="shared" ref="AP39:BK39" si="154">SUM(AP32:AP38)</f>
        <v>1549245</v>
      </c>
      <c r="AQ39" s="204">
        <f t="shared" si="154"/>
        <v>1451267</v>
      </c>
      <c r="AR39" s="203">
        <f t="shared" si="154"/>
        <v>3299775</v>
      </c>
      <c r="AS39" s="204">
        <f t="shared" si="154"/>
        <v>2814860</v>
      </c>
      <c r="AT39" s="203">
        <f t="shared" si="154"/>
        <v>3391938</v>
      </c>
      <c r="AU39" s="204">
        <f t="shared" si="154"/>
        <v>2999803</v>
      </c>
      <c r="AV39" s="203">
        <f t="shared" si="154"/>
        <v>3583116</v>
      </c>
      <c r="AW39" s="204">
        <f t="shared" si="154"/>
        <v>3141674</v>
      </c>
      <c r="AX39" s="203">
        <f t="shared" si="154"/>
        <v>4306265</v>
      </c>
      <c r="AY39" s="204">
        <f t="shared" si="154"/>
        <v>3952635</v>
      </c>
      <c r="AZ39" s="203">
        <f t="shared" si="154"/>
        <v>5793501</v>
      </c>
      <c r="BA39" s="204">
        <f t="shared" si="154"/>
        <v>5344439</v>
      </c>
      <c r="BB39" s="203">
        <f t="shared" si="154"/>
        <v>5618545</v>
      </c>
      <c r="BC39" s="204">
        <f t="shared" si="154"/>
        <v>5264454</v>
      </c>
      <c r="BD39" s="203">
        <f t="shared" si="154"/>
        <v>5855107</v>
      </c>
      <c r="BE39" s="204">
        <f t="shared" si="154"/>
        <v>5494211</v>
      </c>
      <c r="BF39" s="203">
        <f t="shared" si="154"/>
        <v>5466527</v>
      </c>
      <c r="BG39" s="204">
        <f t="shared" si="154"/>
        <v>4944115</v>
      </c>
      <c r="BH39" s="203">
        <f t="shared" si="154"/>
        <v>3698803</v>
      </c>
      <c r="BI39" s="204">
        <f t="shared" si="154"/>
        <v>3354449</v>
      </c>
      <c r="BJ39" s="203">
        <f t="shared" si="154"/>
        <v>2717294</v>
      </c>
      <c r="BK39" s="204">
        <f t="shared" si="154"/>
        <v>2396966</v>
      </c>
      <c r="BL39" s="264"/>
      <c r="BM39" s="203">
        <f t="shared" ref="BM39:CJ39" si="155">SUM(BM32:BM38)</f>
        <v>2811779</v>
      </c>
      <c r="BN39" s="204">
        <f t="shared" si="155"/>
        <v>2324632</v>
      </c>
      <c r="BO39" s="203">
        <f t="shared" si="155"/>
        <v>2303668.4</v>
      </c>
      <c r="BP39" s="204">
        <f t="shared" si="155"/>
        <v>2014617.2999999998</v>
      </c>
      <c r="BQ39" s="203">
        <f t="shared" si="155"/>
        <v>2506633.7699999991</v>
      </c>
      <c r="BR39" s="204">
        <f t="shared" si="155"/>
        <v>2145305.2299999995</v>
      </c>
      <c r="BS39" s="203">
        <f t="shared" si="155"/>
        <v>3749491.1</v>
      </c>
      <c r="BT39" s="204">
        <f t="shared" si="155"/>
        <v>3324105.51</v>
      </c>
      <c r="BU39" s="203">
        <f t="shared" si="155"/>
        <v>3929709.9200000004</v>
      </c>
      <c r="BV39" s="204">
        <f t="shared" si="155"/>
        <v>3337077.5600000005</v>
      </c>
      <c r="BW39" s="203">
        <f t="shared" si="155"/>
        <v>4606139.09</v>
      </c>
      <c r="BX39" s="204">
        <f t="shared" si="155"/>
        <v>4244703.6999999993</v>
      </c>
      <c r="BY39" s="203">
        <f t="shared" si="155"/>
        <v>6587599.4600000009</v>
      </c>
      <c r="BZ39" s="204">
        <f t="shared" si="155"/>
        <v>5899496.3399999999</v>
      </c>
      <c r="CA39" s="203">
        <f t="shared" si="155"/>
        <v>5794350.1299999999</v>
      </c>
      <c r="CB39" s="204">
        <f t="shared" si="155"/>
        <v>5422259.1699999999</v>
      </c>
      <c r="CC39" s="203">
        <f t="shared" si="155"/>
        <v>5944072.2000000011</v>
      </c>
      <c r="CD39" s="204">
        <f t="shared" si="155"/>
        <v>5471538.54</v>
      </c>
      <c r="CE39" s="203">
        <f t="shared" si="155"/>
        <v>5569466.5899999999</v>
      </c>
      <c r="CF39" s="204">
        <f t="shared" si="155"/>
        <v>4812058.9400000004</v>
      </c>
      <c r="CG39" s="203">
        <f t="shared" si="155"/>
        <v>4044694.4299999997</v>
      </c>
      <c r="CH39" s="204">
        <f t="shared" si="155"/>
        <v>3633324.84</v>
      </c>
      <c r="CI39" s="203">
        <f t="shared" si="155"/>
        <v>3108387.62</v>
      </c>
      <c r="CJ39" s="204">
        <f t="shared" si="155"/>
        <v>2692247.39</v>
      </c>
      <c r="CK39" s="264"/>
      <c r="CL39" s="203">
        <f t="shared" ref="CL39:CM39" si="156">SUM(CL32:CL38)</f>
        <v>3046417.75</v>
      </c>
      <c r="CM39" s="204">
        <f t="shared" si="156"/>
        <v>2398069.08</v>
      </c>
      <c r="CN39" s="203">
        <f t="shared" ref="CN39:CO39" si="157">SUM(CN32:CN38)</f>
        <v>2640737.16</v>
      </c>
      <c r="CO39" s="204">
        <f t="shared" si="157"/>
        <v>2307357.9299999997</v>
      </c>
      <c r="CP39" s="203">
        <f t="shared" ref="CP39:CQ39" si="158">SUM(CP32:CP38)</f>
        <v>2542639.54</v>
      </c>
      <c r="CQ39" s="204">
        <f t="shared" si="158"/>
        <v>2160454.5500000003</v>
      </c>
      <c r="CR39" s="203">
        <f t="shared" ref="CR39:CS39" si="159">SUM(CR32:CR38)</f>
        <v>3785260.07</v>
      </c>
      <c r="CS39" s="204">
        <f t="shared" si="159"/>
        <v>3158298.1899999995</v>
      </c>
      <c r="CT39" s="203">
        <f t="shared" ref="CT39:CU39" si="160">SUM(CT32:CT38)</f>
        <v>4014000.19</v>
      </c>
      <c r="CU39" s="204">
        <f t="shared" si="160"/>
        <v>3503041.54</v>
      </c>
      <c r="CV39" s="203">
        <f t="shared" ref="CV39:CW39" si="161">SUM(CV32:CV38)</f>
        <v>4799343.76</v>
      </c>
      <c r="CW39" s="204">
        <f t="shared" si="161"/>
        <v>4391208.38</v>
      </c>
      <c r="CX39" s="203">
        <f t="shared" ref="CX39:CY39" si="162">SUM(CX32:CX38)</f>
        <v>6734468.4300000006</v>
      </c>
      <c r="CY39" s="204">
        <f t="shared" si="162"/>
        <v>6023153.1199999992</v>
      </c>
      <c r="CZ39" s="203">
        <f t="shared" ref="CZ39:DA39" si="163">SUM(CZ32:CZ38)</f>
        <v>5864742.8299999991</v>
      </c>
      <c r="DA39" s="204">
        <f t="shared" si="163"/>
        <v>5510673.9199999999</v>
      </c>
      <c r="DB39" s="203">
        <f t="shared" ref="DB39:DC39" si="164">SUM(DB32:DB38)</f>
        <v>5293654.17</v>
      </c>
      <c r="DC39" s="204">
        <f t="shared" si="164"/>
        <v>4936033.13</v>
      </c>
      <c r="DD39" s="203">
        <f t="shared" ref="DD39:DE39" si="165">SUM(DD32:DD38)</f>
        <v>5873120.6900000013</v>
      </c>
      <c r="DE39" s="204">
        <f t="shared" si="165"/>
        <v>5212675.84</v>
      </c>
      <c r="DF39" s="203">
        <f t="shared" ref="DF39:DG39" si="166">SUM(DF32:DF38)</f>
        <v>3947180.87</v>
      </c>
      <c r="DG39" s="204">
        <f t="shared" si="166"/>
        <v>3543173.61</v>
      </c>
      <c r="DH39" s="203">
        <f t="shared" ref="DH39:DI39" si="167">SUM(DH32:DH38)</f>
        <v>3237683.29</v>
      </c>
      <c r="DI39" s="204">
        <f t="shared" si="167"/>
        <v>2747204.1100000003</v>
      </c>
      <c r="DJ39" s="264"/>
      <c r="DK39" s="203">
        <f t="shared" ref="DK39:DL39" si="168">SUM(DK32:DK38)</f>
        <v>3701864.9899999998</v>
      </c>
      <c r="DL39" s="204">
        <f t="shared" si="168"/>
        <v>2863830.4699999997</v>
      </c>
      <c r="DM39" s="203">
        <f t="shared" ref="DM39:DN39" si="169">SUM(DM32:DM38)</f>
        <v>2791341.35</v>
      </c>
      <c r="DN39" s="204">
        <f t="shared" si="169"/>
        <v>2296314.96</v>
      </c>
      <c r="DO39" s="203">
        <f t="shared" ref="DO39:DP39" si="170">SUM(DO32:DO38)</f>
        <v>2701974.49</v>
      </c>
      <c r="DP39" s="204">
        <f t="shared" si="170"/>
        <v>2224423.1500000004</v>
      </c>
      <c r="DQ39" s="264"/>
      <c r="DR39" s="203">
        <f t="shared" ref="DR39:DS39" si="171">SUM(DR32:DR38)</f>
        <v>3301623.37</v>
      </c>
      <c r="DS39" s="204">
        <f t="shared" si="171"/>
        <v>2495934.3200000003</v>
      </c>
      <c r="DT39" s="203">
        <f t="shared" ref="DT39:DU39" si="172">SUM(DT32:DT38)</f>
        <v>1428054.0299999998</v>
      </c>
      <c r="DU39" s="204">
        <f t="shared" si="172"/>
        <v>1066316.9300000002</v>
      </c>
      <c r="DV39" s="203">
        <f t="shared" ref="DV39:DW39" si="173">SUM(DV32:DV38)</f>
        <v>2188356.5199999996</v>
      </c>
      <c r="DW39" s="204">
        <f t="shared" si="173"/>
        <v>1731456.9700000002</v>
      </c>
      <c r="DX39" s="264"/>
      <c r="DY39" s="203">
        <f t="shared" ref="DY39:DZ39" si="174">SUM(DY32:DY38)</f>
        <v>5191914.1999999993</v>
      </c>
      <c r="DZ39" s="204">
        <f t="shared" si="174"/>
        <v>4253422.18</v>
      </c>
      <c r="EA39" s="203">
        <f t="shared" ref="EA39:EB39" si="175">SUM(EA32:EA38)</f>
        <v>5469316.6200000001</v>
      </c>
      <c r="EB39" s="204">
        <f t="shared" si="175"/>
        <v>4722882.71</v>
      </c>
      <c r="EC39" s="203">
        <f t="shared" ref="EC39:ED39" si="176">SUM(EC32:EC38)</f>
        <v>5675125.7400000002</v>
      </c>
      <c r="ED39" s="204">
        <f t="shared" si="176"/>
        <v>4911712.46</v>
      </c>
      <c r="EE39" s="264"/>
      <c r="EF39" s="203">
        <f t="shared" ref="EF39:EK39" si="177">SUM(EF32:EF38)</f>
        <v>7518048.1699999999</v>
      </c>
      <c r="EG39" s="204">
        <f t="shared" si="177"/>
        <v>6125980.4899999993</v>
      </c>
      <c r="EH39" s="203">
        <f t="shared" si="177"/>
        <v>4882286.5000000009</v>
      </c>
      <c r="EI39" s="204">
        <f t="shared" si="177"/>
        <v>4131205.9</v>
      </c>
      <c r="EJ39" s="203">
        <f t="shared" si="177"/>
        <v>3150349.98</v>
      </c>
      <c r="EK39" s="204">
        <f t="shared" si="177"/>
        <v>2593557.0099999998</v>
      </c>
      <c r="EL39" s="264"/>
      <c r="EM39" s="203">
        <f t="shared" ref="EM39:ER39" si="178">SUM(EM32:EM38)</f>
        <v>3825661.76</v>
      </c>
      <c r="EN39" s="204">
        <f t="shared" si="178"/>
        <v>2851300.5100000002</v>
      </c>
      <c r="EO39" s="203">
        <f t="shared" si="178"/>
        <v>2841348.92</v>
      </c>
      <c r="EP39" s="204">
        <f t="shared" si="178"/>
        <v>2327427.91</v>
      </c>
      <c r="EQ39" s="203">
        <f t="shared" si="178"/>
        <v>3208064.5100000002</v>
      </c>
      <c r="ER39" s="204">
        <f t="shared" si="178"/>
        <v>2694828.91</v>
      </c>
      <c r="ES39" s="264"/>
      <c r="ET39" s="203">
        <f t="shared" ref="ET39:EY39" si="179">SUM(ET32:ET38)</f>
        <v>5566747.7499999991</v>
      </c>
      <c r="EU39" s="204">
        <f t="shared" si="179"/>
        <v>4344287.01</v>
      </c>
      <c r="EV39" s="203">
        <f t="shared" si="179"/>
        <v>5237895.4399999995</v>
      </c>
      <c r="EW39" s="204">
        <f t="shared" si="179"/>
        <v>4491731.2799999993</v>
      </c>
      <c r="EX39" s="203">
        <f t="shared" si="179"/>
        <v>6630924.1299999999</v>
      </c>
      <c r="EY39" s="204">
        <f t="shared" si="179"/>
        <v>5736537.4499999993</v>
      </c>
      <c r="EZ39" s="264"/>
      <c r="FA39" s="203">
        <f t="shared" ref="FA39:FF39" si="180">SUM(FA32:FA38)</f>
        <v>10232870.219999999</v>
      </c>
      <c r="FB39" s="204">
        <f t="shared" si="180"/>
        <v>8577204.25</v>
      </c>
      <c r="FC39" s="203">
        <f t="shared" si="180"/>
        <v>9272775.7200000007</v>
      </c>
      <c r="FD39" s="204">
        <f t="shared" si="180"/>
        <v>8077754.7200000007</v>
      </c>
      <c r="FE39" s="203">
        <f t="shared" si="180"/>
        <v>8322941.75</v>
      </c>
      <c r="FF39" s="204">
        <f t="shared" si="180"/>
        <v>7182698.8299999991</v>
      </c>
      <c r="FG39" s="264"/>
      <c r="FH39" s="203">
        <f t="shared" ref="FH39:FM39" si="181">SUM(FH32:FH38)</f>
        <v>8524557.2700000014</v>
      </c>
      <c r="FI39" s="204">
        <f t="shared" si="181"/>
        <v>6862900.7700000005</v>
      </c>
      <c r="FJ39" s="203">
        <f t="shared" si="181"/>
        <v>4823712.7</v>
      </c>
      <c r="FK39" s="204">
        <f t="shared" si="181"/>
        <v>4014857.84</v>
      </c>
      <c r="FL39" s="203">
        <f t="shared" si="181"/>
        <v>3688624.1900000004</v>
      </c>
      <c r="FM39" s="204">
        <f t="shared" si="181"/>
        <v>2959846.21</v>
      </c>
      <c r="FN39" s="203">
        <f t="shared" ref="FN39:FO39" si="182">SUM(FN32:FN38)</f>
        <v>5310206.16</v>
      </c>
      <c r="FO39" s="204">
        <f t="shared" si="182"/>
        <v>3898531.6299999994</v>
      </c>
      <c r="FP39" s="203">
        <f t="shared" ref="FP39:FQ39" si="183">SUM(FP32:FP38)</f>
        <v>3538633.1799999997</v>
      </c>
      <c r="FQ39" s="204">
        <f t="shared" si="183"/>
        <v>2830091.99</v>
      </c>
      <c r="FR39" s="203">
        <f t="shared" ref="FR39:GN39" si="184">SUM(FR32:FR38)</f>
        <v>3616678.88</v>
      </c>
      <c r="FS39" s="204">
        <f t="shared" si="184"/>
        <v>2935254.02</v>
      </c>
      <c r="FT39" s="264"/>
      <c r="FU39" s="203">
        <f t="shared" si="184"/>
        <v>6470796.129999999</v>
      </c>
      <c r="FV39" s="204">
        <f t="shared" si="184"/>
        <v>4951501.6899999995</v>
      </c>
      <c r="FW39" s="203">
        <f t="shared" si="184"/>
        <v>6171604.7699999996</v>
      </c>
      <c r="FX39" s="204">
        <f t="shared" si="184"/>
        <v>5100370.3599999994</v>
      </c>
      <c r="FY39" s="203">
        <f t="shared" si="184"/>
        <v>6962241.9199999999</v>
      </c>
      <c r="FZ39" s="204">
        <f t="shared" si="184"/>
        <v>6026722.0599999996</v>
      </c>
      <c r="GA39" s="264"/>
      <c r="GB39" s="203">
        <f t="shared" si="184"/>
        <v>11842220.050000001</v>
      </c>
      <c r="GC39" s="204">
        <f t="shared" si="184"/>
        <v>9726592.6899999995</v>
      </c>
      <c r="GD39" s="203">
        <f t="shared" si="184"/>
        <v>10352145.379999999</v>
      </c>
      <c r="GE39" s="204">
        <f t="shared" si="184"/>
        <v>8951943.9399999995</v>
      </c>
      <c r="GF39" s="203">
        <f t="shared" si="184"/>
        <v>8413804.4600000009</v>
      </c>
      <c r="GG39" s="204">
        <f t="shared" si="184"/>
        <v>7281116.9299999997</v>
      </c>
      <c r="GH39" s="264"/>
      <c r="GI39" s="203">
        <f t="shared" si="184"/>
        <v>11513623.949999997</v>
      </c>
      <c r="GJ39" s="204">
        <f t="shared" si="184"/>
        <v>9008085.5399999991</v>
      </c>
      <c r="GK39" s="203">
        <f t="shared" si="184"/>
        <v>6305767.7400000002</v>
      </c>
      <c r="GL39" s="204">
        <f t="shared" si="184"/>
        <v>5214088.4400000004</v>
      </c>
      <c r="GM39" s="203">
        <f t="shared" si="184"/>
        <v>5065372.3500000006</v>
      </c>
      <c r="GN39" s="204">
        <f t="shared" si="184"/>
        <v>4201394.04</v>
      </c>
      <c r="GO39" s="203">
        <f t="shared" ref="GO39:GT39" si="185">SUM(GO32:GO38)</f>
        <v>5901072.5599999996</v>
      </c>
      <c r="GP39" s="204">
        <f t="shared" si="185"/>
        <v>4470148.1900000004</v>
      </c>
      <c r="GQ39" s="203">
        <f t="shared" si="185"/>
        <v>4475919.7799999993</v>
      </c>
      <c r="GR39" s="204">
        <f t="shared" si="185"/>
        <v>3483499.0599999996</v>
      </c>
      <c r="GS39" s="203">
        <f t="shared" si="185"/>
        <v>4099181.7100000004</v>
      </c>
      <c r="GT39" s="204">
        <f t="shared" si="185"/>
        <v>3238121.64</v>
      </c>
      <c r="GU39" s="264"/>
      <c r="GV39" s="203">
        <f t="shared" ref="GV39:HA39" si="186">SUM(GV32:GV38)</f>
        <v>7131604.6600000001</v>
      </c>
      <c r="GW39" s="204">
        <f t="shared" si="186"/>
        <v>5485534.3699999992</v>
      </c>
      <c r="GX39" s="203">
        <f t="shared" si="186"/>
        <v>6096217.7800000012</v>
      </c>
      <c r="GY39" s="204">
        <f t="shared" si="186"/>
        <v>4887124.49</v>
      </c>
      <c r="GZ39" s="203">
        <f t="shared" si="186"/>
        <v>7803245.6100000013</v>
      </c>
      <c r="HA39" s="204">
        <f t="shared" si="186"/>
        <v>6537186.5499999998</v>
      </c>
      <c r="HB39" s="264"/>
      <c r="HC39" s="203">
        <f t="shared" ref="HC39:HH39" si="187">SUM(HC32:HC38)</f>
        <v>13147511.020000003</v>
      </c>
      <c r="HD39" s="204">
        <f t="shared" si="187"/>
        <v>10713246.539999999</v>
      </c>
      <c r="HE39" s="203">
        <f t="shared" si="187"/>
        <v>10096295.84</v>
      </c>
      <c r="HF39" s="204">
        <f t="shared" si="187"/>
        <v>8067357.2600000007</v>
      </c>
      <c r="HG39" s="203">
        <f t="shared" si="187"/>
        <v>8523389.4900000002</v>
      </c>
      <c r="HH39" s="204">
        <f t="shared" si="187"/>
        <v>6929117.3600000003</v>
      </c>
      <c r="HI39" s="264"/>
      <c r="HJ39" s="203">
        <f t="shared" ref="HJ39:HV39" si="188">SUM(HJ32:HJ38)</f>
        <v>11368128.920000002</v>
      </c>
      <c r="HK39" s="204">
        <f t="shared" si="188"/>
        <v>8959510.0600000024</v>
      </c>
      <c r="HL39" s="203">
        <f t="shared" si="188"/>
        <v>6798548.6799999997</v>
      </c>
      <c r="HM39" s="204">
        <f t="shared" si="188"/>
        <v>5383267.8799999999</v>
      </c>
      <c r="HN39" s="203">
        <f t="shared" si="188"/>
        <v>4764499.1100000003</v>
      </c>
      <c r="HO39" s="204">
        <f t="shared" si="188"/>
        <v>3679201.2899999996</v>
      </c>
      <c r="HP39" s="384"/>
      <c r="HQ39" s="203">
        <f t="shared" si="188"/>
        <v>6827053.0800000001</v>
      </c>
      <c r="HR39" s="204">
        <f t="shared" si="188"/>
        <v>4872511.22</v>
      </c>
      <c r="HS39" s="203">
        <f t="shared" si="188"/>
        <v>4600888.2700000005</v>
      </c>
      <c r="HT39" s="204">
        <f t="shared" si="188"/>
        <v>3287628.58</v>
      </c>
      <c r="HU39" s="203">
        <f t="shared" si="188"/>
        <v>4496229.3900000006</v>
      </c>
      <c r="HV39" s="204">
        <f t="shared" si="188"/>
        <v>3473627.6800000006</v>
      </c>
      <c r="HW39" s="264"/>
      <c r="HX39" s="203">
        <f t="shared" ref="HX39:IC39" si="189">SUM(HX32:HX38)</f>
        <v>7579230.75</v>
      </c>
      <c r="HY39" s="204">
        <f t="shared" si="189"/>
        <v>5685329.0099999998</v>
      </c>
      <c r="HZ39" s="203">
        <f t="shared" si="189"/>
        <v>6610900.0599999996</v>
      </c>
      <c r="IA39" s="204">
        <f t="shared" si="189"/>
        <v>5108991.21</v>
      </c>
      <c r="IB39" s="203">
        <f t="shared" si="189"/>
        <v>7999138.870000001</v>
      </c>
      <c r="IC39" s="204">
        <f t="shared" si="189"/>
        <v>6618371.9800000004</v>
      </c>
      <c r="ID39" s="264"/>
      <c r="IE39" s="203">
        <f t="shared" ref="IE39:IJ39" si="190">SUM(IE32:IE38)</f>
        <v>12940549.5</v>
      </c>
      <c r="IF39" s="204">
        <f t="shared" si="190"/>
        <v>10614502.48</v>
      </c>
      <c r="IG39" s="203">
        <f t="shared" si="190"/>
        <v>10154326.390000001</v>
      </c>
      <c r="IH39" s="204">
        <f t="shared" si="190"/>
        <v>8459342.0600000005</v>
      </c>
      <c r="II39" s="203">
        <f t="shared" si="190"/>
        <v>9661570.0499999989</v>
      </c>
      <c r="IJ39" s="204">
        <f t="shared" si="190"/>
        <v>8019080.2699999996</v>
      </c>
      <c r="IK39" s="264"/>
      <c r="IL39" s="203">
        <f t="shared" ref="IL39:IQ39" si="191">SUM(IL32:IL38)</f>
        <v>10501219.620000001</v>
      </c>
      <c r="IM39" s="204">
        <f t="shared" si="191"/>
        <v>8460138.3600000013</v>
      </c>
      <c r="IN39" s="203">
        <f t="shared" si="191"/>
        <v>6940573.1799999997</v>
      </c>
      <c r="IO39" s="204">
        <f t="shared" si="191"/>
        <v>5617245.790000001</v>
      </c>
      <c r="IP39" s="203">
        <f t="shared" si="191"/>
        <v>0</v>
      </c>
      <c r="IQ39" s="204">
        <f t="shared" si="191"/>
        <v>0</v>
      </c>
    </row>
    <row r="40" spans="1:251">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row>
    <row r="41" spans="1:251">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c r="IQ41" s="209"/>
    </row>
    <row r="42" spans="1:251">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c r="IQ42" s="209"/>
    </row>
    <row r="43" spans="1:251">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c r="IQ43" s="209"/>
    </row>
    <row r="44" spans="1:251">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c r="IQ44" s="209"/>
    </row>
    <row r="45" spans="1:251">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c r="IQ45" s="209"/>
    </row>
    <row r="46" spans="1:251">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c r="IQ46" s="209"/>
    </row>
    <row r="47" spans="1:251"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c r="IQ47" s="209"/>
    </row>
    <row r="48" spans="1:251" ht="13.8" thickBot="1">
      <c r="A48" s="91" t="s">
        <v>93</v>
      </c>
      <c r="B48" s="216">
        <f>SUM(B41:B47)</f>
        <v>4957569</v>
      </c>
      <c r="C48" s="217">
        <f t="shared" ref="C48:AL48" si="192">SUM(C41:C47)</f>
        <v>4718479</v>
      </c>
      <c r="D48" s="216">
        <f>SUM(D41:D47)</f>
        <v>4492158</v>
      </c>
      <c r="E48" s="217">
        <f t="shared" si="192"/>
        <v>4333450</v>
      </c>
      <c r="F48" s="216">
        <f>SUM(F41:F47)</f>
        <v>4304288</v>
      </c>
      <c r="G48" s="217">
        <f t="shared" si="192"/>
        <v>4119974</v>
      </c>
      <c r="H48" s="92">
        <f>SUM(H41:H47)</f>
        <v>4272822</v>
      </c>
      <c r="I48" s="93">
        <f t="shared" si="192"/>
        <v>4046022</v>
      </c>
      <c r="J48" s="218">
        <f>SUM(J41:J47)</f>
        <v>1247202</v>
      </c>
      <c r="K48" s="217">
        <f t="shared" si="192"/>
        <v>1212805</v>
      </c>
      <c r="L48" s="218">
        <f>SUM(L41:L47)</f>
        <v>3164219</v>
      </c>
      <c r="M48" s="217">
        <f t="shared" si="192"/>
        <v>2964234</v>
      </c>
      <c r="N48" s="158"/>
      <c r="O48" s="216">
        <f>SUM(O41:O47)</f>
        <v>1931926</v>
      </c>
      <c r="P48" s="217">
        <f t="shared" si="192"/>
        <v>1831680</v>
      </c>
      <c r="Q48" s="216">
        <f>SUM(Q41:Q47)</f>
        <v>1020199</v>
      </c>
      <c r="R48" s="217">
        <f t="shared" si="192"/>
        <v>976244</v>
      </c>
      <c r="S48" s="218">
        <f>SUM(S41:S47)</f>
        <v>2996578</v>
      </c>
      <c r="T48" s="217">
        <f t="shared" si="192"/>
        <v>2748200</v>
      </c>
      <c r="U48" s="218">
        <f>SUM(U41:U47)</f>
        <v>2411783</v>
      </c>
      <c r="V48" s="217">
        <f t="shared" si="192"/>
        <v>2259752</v>
      </c>
      <c r="W48" s="218">
        <f>SUM(W41:W47)</f>
        <v>2665032</v>
      </c>
      <c r="X48" s="217">
        <f t="shared" si="192"/>
        <v>2554810</v>
      </c>
      <c r="Y48" s="216">
        <f>SUM(Y41:Y47)</f>
        <v>3048151</v>
      </c>
      <c r="Z48" s="217">
        <f t="shared" si="192"/>
        <v>2935209</v>
      </c>
      <c r="AA48" s="216">
        <f>SUM(AA41:AA47)</f>
        <v>4880565</v>
      </c>
      <c r="AB48" s="219">
        <f t="shared" si="192"/>
        <v>4728453</v>
      </c>
      <c r="AC48" s="216">
        <f>SUM(AC41:AC47)</f>
        <v>4896585</v>
      </c>
      <c r="AD48" s="219">
        <f t="shared" si="192"/>
        <v>4750560</v>
      </c>
      <c r="AE48" s="216">
        <f>SUM(AE41:AE47)</f>
        <v>4551130</v>
      </c>
      <c r="AF48" s="217">
        <f t="shared" si="192"/>
        <v>4348394</v>
      </c>
      <c r="AG48" s="216">
        <f>SUM(AG41:AG47)</f>
        <v>4853210</v>
      </c>
      <c r="AH48" s="217">
        <f t="shared" si="192"/>
        <v>4651385</v>
      </c>
      <c r="AI48" s="216">
        <f>SUM(AI41:AI47)</f>
        <v>2571783</v>
      </c>
      <c r="AJ48" s="217">
        <f t="shared" si="192"/>
        <v>2406982</v>
      </c>
      <c r="AK48" s="216">
        <f>SUM(AK41:AK47)</f>
        <v>2199351</v>
      </c>
      <c r="AL48" s="217">
        <f t="shared" si="192"/>
        <v>2052481</v>
      </c>
      <c r="AM48" s="264"/>
      <c r="AN48" s="216">
        <f>SUM(AN41:AN47)</f>
        <v>1806746</v>
      </c>
      <c r="AO48" s="217">
        <f t="shared" ref="AO48" si="193">SUM(AO41:AO47)</f>
        <v>1699564</v>
      </c>
      <c r="AP48" s="216">
        <f t="shared" ref="AP48:BK48" si="194">SUM(AP41:AP47)</f>
        <v>1042871</v>
      </c>
      <c r="AQ48" s="217">
        <f t="shared" si="194"/>
        <v>977013</v>
      </c>
      <c r="AR48" s="216">
        <f t="shared" si="194"/>
        <v>3203937</v>
      </c>
      <c r="AS48" s="217">
        <f t="shared" si="194"/>
        <v>2962030</v>
      </c>
      <c r="AT48" s="216">
        <f t="shared" si="194"/>
        <v>2681660</v>
      </c>
      <c r="AU48" s="217">
        <f t="shared" si="194"/>
        <v>2534464</v>
      </c>
      <c r="AV48" s="216">
        <f t="shared" si="194"/>
        <v>2378781</v>
      </c>
      <c r="AW48" s="217">
        <f t="shared" si="194"/>
        <v>2248386</v>
      </c>
      <c r="AX48" s="216">
        <f t="shared" si="194"/>
        <v>3149830</v>
      </c>
      <c r="AY48" s="217">
        <f t="shared" si="194"/>
        <v>3003915</v>
      </c>
      <c r="AZ48" s="216">
        <f t="shared" si="194"/>
        <v>4271730</v>
      </c>
      <c r="BA48" s="217">
        <f t="shared" si="194"/>
        <v>4103110</v>
      </c>
      <c r="BB48" s="216">
        <f t="shared" si="194"/>
        <v>5175336</v>
      </c>
      <c r="BC48" s="217">
        <f t="shared" si="194"/>
        <v>5036413</v>
      </c>
      <c r="BD48" s="216">
        <f t="shared" si="194"/>
        <v>5273505</v>
      </c>
      <c r="BE48" s="217">
        <f t="shared" si="194"/>
        <v>5037825</v>
      </c>
      <c r="BF48" s="216">
        <f t="shared" si="194"/>
        <v>4445203</v>
      </c>
      <c r="BG48" s="217">
        <f t="shared" si="194"/>
        <v>4259022</v>
      </c>
      <c r="BH48" s="216">
        <f t="shared" si="194"/>
        <v>2798657</v>
      </c>
      <c r="BI48" s="217">
        <f t="shared" si="194"/>
        <v>2681908</v>
      </c>
      <c r="BJ48" s="216">
        <f t="shared" si="194"/>
        <v>1747806</v>
      </c>
      <c r="BK48" s="217">
        <f t="shared" si="194"/>
        <v>1656132</v>
      </c>
      <c r="BL48" s="264"/>
      <c r="BM48" s="216">
        <f t="shared" ref="BM48:CJ48" si="195">SUM(BM41:BM47)</f>
        <v>2014582</v>
      </c>
      <c r="BN48" s="217">
        <f t="shared" si="195"/>
        <v>1902464</v>
      </c>
      <c r="BO48" s="216">
        <f t="shared" si="195"/>
        <v>2361603.3299999996</v>
      </c>
      <c r="BP48" s="217">
        <f t="shared" si="195"/>
        <v>2180622.4000000004</v>
      </c>
      <c r="BQ48" s="216">
        <f t="shared" si="195"/>
        <v>2226730.16</v>
      </c>
      <c r="BR48" s="217">
        <f t="shared" si="195"/>
        <v>2056475.6500000001</v>
      </c>
      <c r="BS48" s="216">
        <f t="shared" si="195"/>
        <v>2953263.66</v>
      </c>
      <c r="BT48" s="217">
        <f t="shared" si="195"/>
        <v>2795439.6800000006</v>
      </c>
      <c r="BU48" s="216">
        <f t="shared" si="195"/>
        <v>2981372.1099999994</v>
      </c>
      <c r="BV48" s="217">
        <f t="shared" si="195"/>
        <v>2811351.4099999997</v>
      </c>
      <c r="BW48" s="216">
        <f t="shared" si="195"/>
        <v>4126082.8099999996</v>
      </c>
      <c r="BX48" s="217">
        <f t="shared" si="195"/>
        <v>3892544.5500000003</v>
      </c>
      <c r="BY48" s="216">
        <f t="shared" si="195"/>
        <v>5978747.2300000014</v>
      </c>
      <c r="BZ48" s="217">
        <f t="shared" si="195"/>
        <v>5747576.7299999995</v>
      </c>
      <c r="CA48" s="216">
        <f t="shared" si="195"/>
        <v>5343227.1499999994</v>
      </c>
      <c r="CB48" s="217">
        <f t="shared" si="195"/>
        <v>5155099.21</v>
      </c>
      <c r="CC48" s="216">
        <f t="shared" si="195"/>
        <v>5297516.3500000006</v>
      </c>
      <c r="CD48" s="217">
        <f t="shared" si="195"/>
        <v>5002413.79</v>
      </c>
      <c r="CE48" s="216">
        <f t="shared" si="195"/>
        <v>5003966.33</v>
      </c>
      <c r="CF48" s="217">
        <f t="shared" si="195"/>
        <v>4771881.22</v>
      </c>
      <c r="CG48" s="216">
        <f t="shared" si="195"/>
        <v>3225142.4599999995</v>
      </c>
      <c r="CH48" s="217">
        <f t="shared" si="195"/>
        <v>3070486.6999999993</v>
      </c>
      <c r="CI48" s="216">
        <f t="shared" si="195"/>
        <v>2200995.9</v>
      </c>
      <c r="CJ48" s="217">
        <f t="shared" si="195"/>
        <v>2076176.54</v>
      </c>
      <c r="CK48" s="264"/>
      <c r="CL48" s="216">
        <f t="shared" ref="CL48:CM48" si="196">SUM(CL41:CL47)</f>
        <v>2526801.7500000005</v>
      </c>
      <c r="CM48" s="217">
        <f t="shared" si="196"/>
        <v>2389419.6</v>
      </c>
      <c r="CN48" s="216">
        <f t="shared" ref="CN48:CO48" si="197">SUM(CN41:CN47)</f>
        <v>2246303.9500000002</v>
      </c>
      <c r="CO48" s="217">
        <f t="shared" si="197"/>
        <v>2118660.38</v>
      </c>
      <c r="CP48" s="216">
        <f t="shared" ref="CP48:CQ48" si="198">SUM(CP41:CP47)</f>
        <v>2417875.1099999994</v>
      </c>
      <c r="CQ48" s="217">
        <f t="shared" si="198"/>
        <v>2145819.0799999996</v>
      </c>
      <c r="CR48" s="216">
        <f t="shared" ref="CR48:CU48" si="199">SUM(CR41:CR47)</f>
        <v>3236049.189999999</v>
      </c>
      <c r="CS48" s="217">
        <f t="shared" si="199"/>
        <v>2997158.07</v>
      </c>
      <c r="CT48" s="216">
        <f t="shared" si="199"/>
        <v>2971963.129999999</v>
      </c>
      <c r="CU48" s="217">
        <f t="shared" si="199"/>
        <v>2807821.1899999995</v>
      </c>
      <c r="CV48" s="216">
        <f t="shared" ref="CV48:CW48" si="200">SUM(CV41:CV47)</f>
        <v>4272309.17</v>
      </c>
      <c r="CW48" s="217">
        <f t="shared" si="200"/>
        <v>3999537.25</v>
      </c>
      <c r="CX48" s="216">
        <f t="shared" ref="CX48:CY48" si="201">SUM(CX41:CX47)</f>
        <v>5983254.9099999992</v>
      </c>
      <c r="CY48" s="217">
        <f t="shared" si="201"/>
        <v>5796174.7699999986</v>
      </c>
      <c r="CZ48" s="216">
        <f t="shared" ref="CZ48:DA48" si="202">SUM(CZ41:CZ47)</f>
        <v>5977078.2200000016</v>
      </c>
      <c r="DA48" s="217">
        <f t="shared" si="202"/>
        <v>5802472.2800000003</v>
      </c>
      <c r="DB48" s="216">
        <f t="shared" ref="DB48:DC48" si="203">SUM(DB41:DB47)</f>
        <v>5084291.1100000003</v>
      </c>
      <c r="DC48" s="217">
        <f t="shared" si="203"/>
        <v>4852201.2799999993</v>
      </c>
      <c r="DD48" s="216">
        <f t="shared" ref="DD48:DE48" si="204">SUM(DD41:DD47)</f>
        <v>5098258.3099999987</v>
      </c>
      <c r="DE48" s="217">
        <f t="shared" si="204"/>
        <v>4828628.9700000007</v>
      </c>
      <c r="DF48" s="216">
        <f t="shared" ref="DF48:DG48" si="205">SUM(DF41:DF47)</f>
        <v>3265822.59</v>
      </c>
      <c r="DG48" s="217">
        <f t="shared" si="205"/>
        <v>3050780.1600000006</v>
      </c>
      <c r="DH48" s="216">
        <f t="shared" ref="DH48:DI48" si="206">SUM(DH41:DH47)</f>
        <v>2628969.5100000002</v>
      </c>
      <c r="DI48" s="217">
        <f t="shared" si="206"/>
        <v>2417958.4200000004</v>
      </c>
      <c r="DJ48" s="264"/>
      <c r="DK48" s="216">
        <f t="shared" ref="DK48:DL48" si="207">SUM(DK41:DK47)</f>
        <v>2495366.9900000002</v>
      </c>
      <c r="DL48" s="217">
        <f t="shared" si="207"/>
        <v>2304233.66</v>
      </c>
      <c r="DM48" s="216">
        <f t="shared" ref="DM48:DN48" si="208">SUM(DM41:DM47)</f>
        <v>2531189.1600000006</v>
      </c>
      <c r="DN48" s="217">
        <f t="shared" si="208"/>
        <v>2254713.0699999998</v>
      </c>
      <c r="DO48" s="216">
        <f t="shared" ref="DO48:DP48" si="209">SUM(DO41:DO47)</f>
        <v>2766215.8200000012</v>
      </c>
      <c r="DP48" s="217">
        <f t="shared" si="209"/>
        <v>2454570.5099999998</v>
      </c>
      <c r="DQ48" s="264"/>
      <c r="DR48" s="216">
        <f>SUM(DR41:DR47)</f>
        <v>2112033.1900000004</v>
      </c>
      <c r="DS48" s="217">
        <f t="shared" ref="DS48:DU48" si="210">SUM(DS41:DS47)</f>
        <v>1874791.8100000003</v>
      </c>
      <c r="DT48" s="216">
        <f>SUM(DT41:DT47)</f>
        <v>723366.32999999984</v>
      </c>
      <c r="DU48" s="217">
        <f t="shared" si="210"/>
        <v>649287.62000000011</v>
      </c>
      <c r="DV48" s="216">
        <f>SUM(DV41:DV47)</f>
        <v>1643701.0100000002</v>
      </c>
      <c r="DW48" s="217">
        <f t="shared" ref="DW48" si="211">SUM(DW41:DW47)</f>
        <v>1490713.1200000003</v>
      </c>
      <c r="DX48" s="264"/>
      <c r="DY48" s="216">
        <f>SUM(DY41:DY47)</f>
        <v>4035935.97</v>
      </c>
      <c r="DZ48" s="217">
        <f t="shared" ref="DZ48:EB48" si="212">SUM(DZ41:DZ47)</f>
        <v>3726977.54</v>
      </c>
      <c r="EA48" s="216">
        <f>SUM(EA41:EA47)</f>
        <v>5510437.9500000002</v>
      </c>
      <c r="EB48" s="217">
        <f t="shared" si="212"/>
        <v>4992881.7899999991</v>
      </c>
      <c r="EC48" s="216">
        <f>SUM(EC41:EC47)</f>
        <v>4839207.62</v>
      </c>
      <c r="ED48" s="217">
        <f t="shared" ref="ED48" si="213">SUM(ED41:ED47)</f>
        <v>4384408.4299999988</v>
      </c>
      <c r="EE48" s="264"/>
      <c r="EF48" s="216">
        <f>SUM(EF41:EF47)</f>
        <v>5201252.42</v>
      </c>
      <c r="EG48" s="217">
        <f t="shared" ref="EG48" si="214">SUM(EG41:EG47)</f>
        <v>4760901.4300000006</v>
      </c>
      <c r="EH48" s="216">
        <f>SUM(EH41:EH47)</f>
        <v>3388694.9799999995</v>
      </c>
      <c r="EI48" s="217">
        <f t="shared" ref="EI48" si="215">SUM(EI41:EI47)</f>
        <v>3074219.6</v>
      </c>
      <c r="EJ48" s="216">
        <f>SUM(EJ41:EJ47)</f>
        <v>2124971.3399999994</v>
      </c>
      <c r="EK48" s="217">
        <f t="shared" ref="EK48" si="216">SUM(EK41:EK47)</f>
        <v>1924645.2899999996</v>
      </c>
      <c r="EL48" s="264"/>
      <c r="EM48" s="216">
        <f t="shared" ref="EM48:ER48" si="217">SUM(EM41:EM47)</f>
        <v>2377404.2600000007</v>
      </c>
      <c r="EN48" s="217">
        <f t="shared" si="217"/>
        <v>2103858.9800000004</v>
      </c>
      <c r="EO48" s="216">
        <f t="shared" si="217"/>
        <v>2686301.15</v>
      </c>
      <c r="EP48" s="217">
        <f t="shared" si="217"/>
        <v>2434616.4200000004</v>
      </c>
      <c r="EQ48" s="216">
        <f t="shared" si="217"/>
        <v>2451819.5299999998</v>
      </c>
      <c r="ER48" s="217">
        <f t="shared" si="217"/>
        <v>2202402.9</v>
      </c>
      <c r="ES48" s="264"/>
      <c r="ET48" s="216">
        <f>SUM(ET41:ET47)</f>
        <v>3591095.3800000004</v>
      </c>
      <c r="EU48" s="217">
        <f t="shared" ref="EU48" si="218">SUM(EU41:EU47)</f>
        <v>3209293.8800000008</v>
      </c>
      <c r="EV48" s="216">
        <f>SUM(EV41:EV47)</f>
        <v>4029556.32</v>
      </c>
      <c r="EW48" s="217">
        <f t="shared" ref="EW48" si="219">SUM(EW41:EW47)</f>
        <v>3551273.47</v>
      </c>
      <c r="EX48" s="216">
        <f>SUM(EX41:EX47)</f>
        <v>4952808.71</v>
      </c>
      <c r="EY48" s="217">
        <f t="shared" ref="EY48" si="220">SUM(EY41:EY47)</f>
        <v>4328766.0699999994</v>
      </c>
      <c r="EZ48" s="264"/>
      <c r="FA48" s="216">
        <f>SUM(FA41:FA47)</f>
        <v>7205638.0599999996</v>
      </c>
      <c r="FB48" s="217">
        <f t="shared" ref="FB48" si="221">SUM(FB41:FB47)</f>
        <v>6583829.4499999993</v>
      </c>
      <c r="FC48" s="216">
        <f>SUM(FC41:FC47)</f>
        <v>8628201.8199999984</v>
      </c>
      <c r="FD48" s="217">
        <f t="shared" ref="FD48" si="222">SUM(FD41:FD47)</f>
        <v>7706037.8800000008</v>
      </c>
      <c r="FE48" s="216">
        <f>SUM(FE41:FE47)</f>
        <v>6562944.5199999996</v>
      </c>
      <c r="FF48" s="217">
        <f t="shared" ref="FF48" si="223">SUM(FF41:FF47)</f>
        <v>5751173.3400000017</v>
      </c>
      <c r="FG48" s="264"/>
      <c r="FH48" s="216">
        <f>SUM(FH41:FH47)</f>
        <v>6269006.7899999991</v>
      </c>
      <c r="FI48" s="217">
        <f t="shared" ref="FI48" si="224">SUM(FI41:FI47)</f>
        <v>5603911.1100000003</v>
      </c>
      <c r="FJ48" s="216">
        <f>SUM(FJ41:FJ47)</f>
        <v>4671289.8599999994</v>
      </c>
      <c r="FK48" s="217">
        <f t="shared" ref="FK48" si="225">SUM(FK41:FK47)</f>
        <v>4114559.5999999996</v>
      </c>
      <c r="FL48" s="216">
        <f>SUM(FL41:FL47)</f>
        <v>3219084.15</v>
      </c>
      <c r="FM48" s="217">
        <f t="shared" ref="FM48:FO48" si="226">SUM(FM41:FM47)</f>
        <v>2735239.6200000006</v>
      </c>
      <c r="FN48" s="216">
        <f>SUM(FN41:FN47)</f>
        <v>3719643.8400000017</v>
      </c>
      <c r="FO48" s="217">
        <f t="shared" si="226"/>
        <v>3222724.1500000004</v>
      </c>
      <c r="FP48" s="216">
        <f>SUM(FP41:FP47)</f>
        <v>3216682.46</v>
      </c>
      <c r="FQ48" s="217">
        <f t="shared" ref="FQ48:FR48" si="227">SUM(FQ41:FQ47)</f>
        <v>2809958.72</v>
      </c>
      <c r="FR48" s="216">
        <f t="shared" si="227"/>
        <v>3563279.1800000006</v>
      </c>
      <c r="FS48" s="217">
        <f t="shared" ref="FS48:GN48" si="228">SUM(FS41:FS47)</f>
        <v>3002141.67</v>
      </c>
      <c r="FT48" s="264"/>
      <c r="FU48" s="216">
        <f t="shared" si="228"/>
        <v>3843972.72</v>
      </c>
      <c r="FV48" s="217">
        <f t="shared" si="228"/>
        <v>3314689.9599999995</v>
      </c>
      <c r="FW48" s="216">
        <f t="shared" si="228"/>
        <v>4450638.879999999</v>
      </c>
      <c r="FX48" s="217">
        <f t="shared" si="228"/>
        <v>3874363.6099999989</v>
      </c>
      <c r="FY48" s="216">
        <f t="shared" si="228"/>
        <v>4911980.9300000006</v>
      </c>
      <c r="FZ48" s="217">
        <f t="shared" si="228"/>
        <v>4444419.79</v>
      </c>
      <c r="GA48" s="264"/>
      <c r="GB48" s="216">
        <f t="shared" si="228"/>
        <v>7689129.0499999998</v>
      </c>
      <c r="GC48" s="217">
        <f t="shared" si="228"/>
        <v>6858643.6700000009</v>
      </c>
      <c r="GD48" s="216">
        <f t="shared" si="228"/>
        <v>8345433.8900000006</v>
      </c>
      <c r="GE48" s="217">
        <f t="shared" si="228"/>
        <v>7451098.950000002</v>
      </c>
      <c r="GF48" s="216">
        <f t="shared" si="228"/>
        <v>7489044.5900000008</v>
      </c>
      <c r="GG48" s="217">
        <f t="shared" si="228"/>
        <v>6503667.9200000018</v>
      </c>
      <c r="GH48" s="264"/>
      <c r="GI48" s="216">
        <f t="shared" si="228"/>
        <v>7559039.339999998</v>
      </c>
      <c r="GJ48" s="217">
        <f t="shared" si="228"/>
        <v>6532029.6599999992</v>
      </c>
      <c r="GK48" s="216">
        <f t="shared" si="228"/>
        <v>5414519.6800000006</v>
      </c>
      <c r="GL48" s="217">
        <f t="shared" si="228"/>
        <v>4541259.0100000007</v>
      </c>
      <c r="GM48" s="216">
        <f t="shared" si="228"/>
        <v>4016546.97</v>
      </c>
      <c r="GN48" s="217">
        <f t="shared" si="228"/>
        <v>3321968.4299999997</v>
      </c>
      <c r="GO48" s="216">
        <f>SUM(GO41:GO47)</f>
        <v>4699875.2799999993</v>
      </c>
      <c r="GP48" s="217">
        <f t="shared" ref="GP48" si="229">SUM(GP41:GP47)</f>
        <v>3894624.3499999992</v>
      </c>
      <c r="GQ48" s="216">
        <f>SUM(GQ41:GQ47)</f>
        <v>4069177.4900000007</v>
      </c>
      <c r="GR48" s="217">
        <f t="shared" ref="GR48:GT48" si="230">SUM(GR41:GR47)</f>
        <v>3405288.1900000009</v>
      </c>
      <c r="GS48" s="216">
        <f t="shared" si="230"/>
        <v>4527683.34</v>
      </c>
      <c r="GT48" s="217">
        <f t="shared" si="230"/>
        <v>3453633.5100000007</v>
      </c>
      <c r="GU48" s="264"/>
      <c r="GV48" s="216">
        <f t="shared" ref="GV48:HA48" si="231">SUM(GV41:GV47)</f>
        <v>5512108.4499999993</v>
      </c>
      <c r="GW48" s="217">
        <f t="shared" si="231"/>
        <v>4573574.6399999997</v>
      </c>
      <c r="GX48" s="216">
        <f t="shared" si="231"/>
        <v>4648216.4400000004</v>
      </c>
      <c r="GY48" s="217">
        <f t="shared" si="231"/>
        <v>3912363.8099999996</v>
      </c>
      <c r="GZ48" s="216">
        <f t="shared" si="231"/>
        <v>6029395.1800000006</v>
      </c>
      <c r="HA48" s="217">
        <f t="shared" si="231"/>
        <v>5134302.5</v>
      </c>
      <c r="HB48" s="264"/>
      <c r="HC48" s="216">
        <f t="shared" ref="HC48:HH48" si="232">SUM(HC41:HC47)</f>
        <v>9346986.8599999975</v>
      </c>
      <c r="HD48" s="217">
        <f t="shared" si="232"/>
        <v>8200556.5200000014</v>
      </c>
      <c r="HE48" s="216">
        <f t="shared" si="232"/>
        <v>8955782.2699999977</v>
      </c>
      <c r="HF48" s="217">
        <f t="shared" si="232"/>
        <v>7805532.4199999999</v>
      </c>
      <c r="HG48" s="216">
        <f t="shared" si="232"/>
        <v>8066591.4799999995</v>
      </c>
      <c r="HH48" s="217">
        <f t="shared" si="232"/>
        <v>6998949.4299999997</v>
      </c>
      <c r="HI48" s="264"/>
      <c r="HJ48" s="216">
        <f t="shared" ref="HJ48:HO48" si="233">SUM(HJ41:HJ47)</f>
        <v>8081488.7500000009</v>
      </c>
      <c r="HK48" s="217">
        <f t="shared" si="233"/>
        <v>6964713.6300000008</v>
      </c>
      <c r="HL48" s="216">
        <f t="shared" si="233"/>
        <v>4798247.55</v>
      </c>
      <c r="HM48" s="217">
        <f t="shared" si="233"/>
        <v>3987077.6300000008</v>
      </c>
      <c r="HN48" s="216">
        <f t="shared" si="233"/>
        <v>3889273.4500000007</v>
      </c>
      <c r="HO48" s="217">
        <f t="shared" si="233"/>
        <v>3166904.4100000011</v>
      </c>
      <c r="HP48" s="384"/>
      <c r="HQ48" s="216">
        <f>SUM(HQ41:HQ47)</f>
        <v>4568165.9000000004</v>
      </c>
      <c r="HR48" s="217">
        <f t="shared" ref="HR48" si="234">SUM(HR41:HR47)</f>
        <v>3796495.1900000004</v>
      </c>
      <c r="HS48" s="216">
        <f>SUM(HS41:HS47)</f>
        <v>3860960.2700000009</v>
      </c>
      <c r="HT48" s="217">
        <f t="shared" ref="HT48:HV48" si="235">SUM(HT41:HT47)</f>
        <v>3188733.0900000008</v>
      </c>
      <c r="HU48" s="216">
        <f t="shared" si="235"/>
        <v>4268179.9000000013</v>
      </c>
      <c r="HV48" s="217">
        <f t="shared" si="235"/>
        <v>3282174.8100000005</v>
      </c>
      <c r="HW48" s="264"/>
      <c r="HX48" s="216">
        <f t="shared" ref="HX48:IC48" si="236">SUM(HX41:HX47)</f>
        <v>5619934.7400000012</v>
      </c>
      <c r="HY48" s="217">
        <f t="shared" si="236"/>
        <v>4659512.8800000018</v>
      </c>
      <c r="HZ48" s="216">
        <f t="shared" si="236"/>
        <v>4359032.3600000003</v>
      </c>
      <c r="IA48" s="217">
        <f t="shared" si="236"/>
        <v>3584765.9300000011</v>
      </c>
      <c r="IB48" s="216">
        <f t="shared" si="236"/>
        <v>6574078.9699999988</v>
      </c>
      <c r="IC48" s="217">
        <f t="shared" si="236"/>
        <v>5485369.9599999981</v>
      </c>
      <c r="ID48" s="264"/>
      <c r="IE48" s="216">
        <f t="shared" ref="IE48:IJ48" si="237">SUM(IE41:IE47)</f>
        <v>9721820.9999999981</v>
      </c>
      <c r="IF48" s="217">
        <f t="shared" si="237"/>
        <v>8380635.2099999981</v>
      </c>
      <c r="IG48" s="216">
        <f t="shared" si="237"/>
        <v>8424950.9900000002</v>
      </c>
      <c r="IH48" s="217">
        <f t="shared" si="237"/>
        <v>7380478.29</v>
      </c>
      <c r="II48" s="216">
        <f t="shared" si="237"/>
        <v>7576711.8500000015</v>
      </c>
      <c r="IJ48" s="217">
        <f t="shared" si="237"/>
        <v>6416181.8399999999</v>
      </c>
      <c r="IK48" s="264"/>
      <c r="IL48" s="216">
        <f t="shared" ref="IL48:IQ48" si="238">SUM(IL41:IL47)</f>
        <v>8496971.8900000006</v>
      </c>
      <c r="IM48" s="217">
        <f t="shared" si="238"/>
        <v>7372557.3300000001</v>
      </c>
      <c r="IN48" s="216">
        <f t="shared" si="238"/>
        <v>4490970.76</v>
      </c>
      <c r="IO48" s="217">
        <f t="shared" si="238"/>
        <v>3741094.62</v>
      </c>
      <c r="IP48" s="216">
        <f t="shared" si="238"/>
        <v>0</v>
      </c>
      <c r="IQ48" s="217">
        <f t="shared" si="238"/>
        <v>0</v>
      </c>
    </row>
    <row r="49" spans="1:251">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row>
    <row r="50" spans="1:251">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c r="IQ50" s="222"/>
    </row>
    <row r="51" spans="1:251">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c r="IQ51" s="222"/>
    </row>
    <row r="52" spans="1:251">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c r="IQ52" s="222"/>
    </row>
    <row r="53" spans="1:251">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c r="IQ53" s="222"/>
    </row>
    <row r="54" spans="1:251">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c r="IQ54" s="222"/>
    </row>
    <row r="55" spans="1:251"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c r="IQ55" s="222"/>
    </row>
    <row r="56" spans="1:251" ht="13.8" thickBot="1">
      <c r="A56" s="96" t="s">
        <v>100</v>
      </c>
      <c r="B56" s="229">
        <f>SUM(B50:B55)</f>
        <v>10123870</v>
      </c>
      <c r="C56" s="230">
        <f t="shared" ref="C56:AL56" si="239">SUM(C50:C55)</f>
        <v>9636633</v>
      </c>
      <c r="D56" s="229">
        <f>SUM(D50:D55)</f>
        <v>10821040</v>
      </c>
      <c r="E56" s="230">
        <f t="shared" si="239"/>
        <v>10507915</v>
      </c>
      <c r="F56" s="229">
        <f>SUM(F50:F55)</f>
        <v>8931902</v>
      </c>
      <c r="G56" s="230">
        <f t="shared" si="239"/>
        <v>8644239</v>
      </c>
      <c r="H56" s="97">
        <f>SUM(H50:H55)</f>
        <v>9826973</v>
      </c>
      <c r="I56" s="98">
        <f t="shared" si="239"/>
        <v>9381386</v>
      </c>
      <c r="J56" s="231">
        <f>SUM(J50:J55)</f>
        <v>1965515</v>
      </c>
      <c r="K56" s="230">
        <f t="shared" si="239"/>
        <v>1901604</v>
      </c>
      <c r="L56" s="231">
        <f>SUM(L50:L55)</f>
        <v>5501776</v>
      </c>
      <c r="M56" s="230">
        <f t="shared" si="239"/>
        <v>5215541</v>
      </c>
      <c r="N56" s="158"/>
      <c r="O56" s="229">
        <f>SUM(O50:O55)</f>
        <v>3671822</v>
      </c>
      <c r="P56" s="230">
        <f t="shared" si="239"/>
        <v>3473849</v>
      </c>
      <c r="Q56" s="229">
        <f>SUM(Q50:Q55)</f>
        <v>1169089</v>
      </c>
      <c r="R56" s="230">
        <f t="shared" si="239"/>
        <v>1096085</v>
      </c>
      <c r="S56" s="231">
        <f>SUM(S50:S55)</f>
        <v>4964869</v>
      </c>
      <c r="T56" s="230">
        <f t="shared" si="239"/>
        <v>4707266</v>
      </c>
      <c r="U56" s="231">
        <f>SUM(U50:U55)</f>
        <v>4117976</v>
      </c>
      <c r="V56" s="230">
        <f t="shared" si="239"/>
        <v>3930395</v>
      </c>
      <c r="W56" s="231">
        <f>SUM(W50:W55)</f>
        <v>4103116</v>
      </c>
      <c r="X56" s="230">
        <f t="shared" si="239"/>
        <v>3747861</v>
      </c>
      <c r="Y56" s="229">
        <f>SUM(Y50:Y55)</f>
        <v>5619538</v>
      </c>
      <c r="Z56" s="230">
        <f t="shared" si="239"/>
        <v>5206042</v>
      </c>
      <c r="AA56" s="229">
        <f>SUM(AA50:AA55)</f>
        <v>12165761</v>
      </c>
      <c r="AB56" s="232">
        <f t="shared" si="239"/>
        <v>11691058</v>
      </c>
      <c r="AC56" s="229">
        <f>SUM(AC50:AC55)</f>
        <v>12349412</v>
      </c>
      <c r="AD56" s="232">
        <f t="shared" si="239"/>
        <v>11892591</v>
      </c>
      <c r="AE56" s="229">
        <f>SUM(AE50:AE55)</f>
        <v>10005124</v>
      </c>
      <c r="AF56" s="230">
        <f t="shared" si="239"/>
        <v>9631733</v>
      </c>
      <c r="AG56" s="229">
        <f>SUM(AG50:AG55)</f>
        <v>11820376</v>
      </c>
      <c r="AH56" s="230">
        <f t="shared" si="239"/>
        <v>10925732</v>
      </c>
      <c r="AI56" s="229">
        <f>SUM(AI50:AI55)</f>
        <v>5685426</v>
      </c>
      <c r="AJ56" s="230">
        <f t="shared" si="239"/>
        <v>5143247</v>
      </c>
      <c r="AK56" s="229">
        <f>SUM(AK50:AK55)</f>
        <v>3618151</v>
      </c>
      <c r="AL56" s="230">
        <f t="shared" si="239"/>
        <v>3241357</v>
      </c>
      <c r="AM56" s="264"/>
      <c r="AN56" s="229">
        <f>SUM(AN50:AN55)</f>
        <v>4013897</v>
      </c>
      <c r="AO56" s="230">
        <f t="shared" ref="AO56" si="240">SUM(AO50:AO55)</f>
        <v>3579800</v>
      </c>
      <c r="AP56" s="229">
        <f t="shared" ref="AP56:BK56" si="241">SUM(AP50:AP55)</f>
        <v>1581220</v>
      </c>
      <c r="AQ56" s="230">
        <f t="shared" si="241"/>
        <v>1473222</v>
      </c>
      <c r="AR56" s="229">
        <f t="shared" si="241"/>
        <v>5204533</v>
      </c>
      <c r="AS56" s="230">
        <f t="shared" si="241"/>
        <v>4895184</v>
      </c>
      <c r="AT56" s="229">
        <f t="shared" si="241"/>
        <v>4124458</v>
      </c>
      <c r="AU56" s="230">
        <f t="shared" si="241"/>
        <v>3838371</v>
      </c>
      <c r="AV56" s="229">
        <f t="shared" si="241"/>
        <v>4256060</v>
      </c>
      <c r="AW56" s="230">
        <f t="shared" si="241"/>
        <v>3889420</v>
      </c>
      <c r="AX56" s="229">
        <f t="shared" si="241"/>
        <v>6718706</v>
      </c>
      <c r="AY56" s="230">
        <f t="shared" si="241"/>
        <v>6355318</v>
      </c>
      <c r="AZ56" s="229">
        <f t="shared" si="241"/>
        <v>11921756</v>
      </c>
      <c r="BA56" s="230">
        <f t="shared" si="241"/>
        <v>11184906</v>
      </c>
      <c r="BB56" s="229">
        <f t="shared" si="241"/>
        <v>14021769</v>
      </c>
      <c r="BC56" s="230">
        <f t="shared" si="241"/>
        <v>13016557</v>
      </c>
      <c r="BD56" s="229">
        <f t="shared" si="241"/>
        <v>14361902</v>
      </c>
      <c r="BE56" s="230">
        <f t="shared" si="241"/>
        <v>13411805</v>
      </c>
      <c r="BF56" s="229">
        <f t="shared" si="241"/>
        <v>13678542</v>
      </c>
      <c r="BG56" s="230">
        <f t="shared" si="241"/>
        <v>12617966</v>
      </c>
      <c r="BH56" s="229">
        <f t="shared" si="241"/>
        <v>5939939</v>
      </c>
      <c r="BI56" s="230">
        <f t="shared" si="241"/>
        <v>5534561</v>
      </c>
      <c r="BJ56" s="229">
        <f t="shared" si="241"/>
        <v>3235481</v>
      </c>
      <c r="BK56" s="230">
        <f t="shared" si="241"/>
        <v>2999145</v>
      </c>
      <c r="BL56" s="264"/>
      <c r="BM56" s="229">
        <f t="shared" ref="BM56:CJ56" si="242">SUM(BM50:BM55)</f>
        <v>4034598</v>
      </c>
      <c r="BN56" s="230">
        <f t="shared" si="242"/>
        <v>3730948</v>
      </c>
      <c r="BO56" s="229">
        <f t="shared" si="242"/>
        <v>4355390.6099999994</v>
      </c>
      <c r="BP56" s="230">
        <f t="shared" si="242"/>
        <v>4155538.5500000007</v>
      </c>
      <c r="BQ56" s="229">
        <f t="shared" si="242"/>
        <v>4525611.74</v>
      </c>
      <c r="BR56" s="230">
        <f t="shared" si="242"/>
        <v>4285961.62</v>
      </c>
      <c r="BS56" s="229">
        <f t="shared" si="242"/>
        <v>5618836.1500000004</v>
      </c>
      <c r="BT56" s="230">
        <f t="shared" si="242"/>
        <v>5350809.25</v>
      </c>
      <c r="BU56" s="229">
        <f t="shared" si="242"/>
        <v>5660984.8399999999</v>
      </c>
      <c r="BV56" s="230">
        <f t="shared" si="242"/>
        <v>5403779.7799999993</v>
      </c>
      <c r="BW56" s="229">
        <f t="shared" si="242"/>
        <v>8527466.2700000014</v>
      </c>
      <c r="BX56" s="230">
        <f t="shared" si="242"/>
        <v>8167164.8299999982</v>
      </c>
      <c r="BY56" s="229">
        <f t="shared" si="242"/>
        <v>16433856.170000002</v>
      </c>
      <c r="BZ56" s="230">
        <f t="shared" si="242"/>
        <v>15646202.400000002</v>
      </c>
      <c r="CA56" s="229">
        <f t="shared" si="242"/>
        <v>16349485.190000003</v>
      </c>
      <c r="CB56" s="230">
        <f t="shared" si="242"/>
        <v>15633527.370000003</v>
      </c>
      <c r="CC56" s="229">
        <f t="shared" si="242"/>
        <v>14521617.860000001</v>
      </c>
      <c r="CD56" s="230">
        <f t="shared" si="242"/>
        <v>13833683.65</v>
      </c>
      <c r="CE56" s="229">
        <f>SUM(CE50:CE55)</f>
        <v>15455159.539999999</v>
      </c>
      <c r="CF56" s="230">
        <f t="shared" si="242"/>
        <v>13971407.34</v>
      </c>
      <c r="CG56" s="229">
        <f t="shared" si="242"/>
        <v>6316699.2199999997</v>
      </c>
      <c r="CH56" s="230">
        <f t="shared" si="242"/>
        <v>5977900.6399999997</v>
      </c>
      <c r="CI56" s="229">
        <f t="shared" si="242"/>
        <v>4010257.09</v>
      </c>
      <c r="CJ56" s="230">
        <f t="shared" si="242"/>
        <v>3838977.4100000006</v>
      </c>
      <c r="CK56" s="264"/>
      <c r="CL56" s="229">
        <f t="shared" ref="CL56:CM56" si="243">SUM(CL50:CL55)</f>
        <v>5179462.3</v>
      </c>
      <c r="CM56" s="230">
        <f t="shared" si="243"/>
        <v>4983204.7100000009</v>
      </c>
      <c r="CN56" s="229">
        <f t="shared" ref="CN56:CO56" si="244">SUM(CN50:CN55)</f>
        <v>5394684.7699999996</v>
      </c>
      <c r="CO56" s="230">
        <f t="shared" si="244"/>
        <v>5218574.95</v>
      </c>
      <c r="CP56" s="229">
        <f t="shared" ref="CP56:CQ56" si="245">SUM(CP50:CP55)</f>
        <v>5520547.9399999995</v>
      </c>
      <c r="CQ56" s="230">
        <f t="shared" si="245"/>
        <v>5280883.0299999993</v>
      </c>
      <c r="CR56" s="229">
        <f t="shared" ref="CR56:CS56" si="246">SUM(CR50:CR55)</f>
        <v>6562038.2799999993</v>
      </c>
      <c r="CS56" s="230">
        <f t="shared" si="246"/>
        <v>6190917.1900000013</v>
      </c>
      <c r="CT56" s="229">
        <f t="shared" ref="CT56:CU56" si="247">SUM(CT50:CT55)</f>
        <v>6548161.7400000002</v>
      </c>
      <c r="CU56" s="230">
        <f t="shared" si="247"/>
        <v>6280349.7100000009</v>
      </c>
      <c r="CV56" s="229">
        <f t="shared" ref="CV56:CW56" si="248">SUM(CV50:CV55)</f>
        <v>9020600.4499999993</v>
      </c>
      <c r="CW56" s="230">
        <f t="shared" si="248"/>
        <v>8686113.370000001</v>
      </c>
      <c r="CX56" s="229">
        <f t="shared" ref="CX56:CY56" si="249">SUM(CX50:CX55)</f>
        <v>18227777.349999998</v>
      </c>
      <c r="CY56" s="230">
        <f t="shared" si="249"/>
        <v>17510193.159999996</v>
      </c>
      <c r="CZ56" s="229">
        <f t="shared" ref="CZ56:DA56" si="250">SUM(CZ50:CZ55)</f>
        <v>18884981.23</v>
      </c>
      <c r="DA56" s="230">
        <f t="shared" si="250"/>
        <v>18286918.969999999</v>
      </c>
      <c r="DB56" s="229">
        <f t="shared" ref="DB56:DC56" si="251">SUM(DB50:DB55)</f>
        <v>15421712.24</v>
      </c>
      <c r="DC56" s="230">
        <f t="shared" si="251"/>
        <v>14808275.32</v>
      </c>
      <c r="DD56" s="229">
        <f t="shared" ref="DD56:DE56" si="252">SUM(DD50:DD55)</f>
        <v>15690417.5</v>
      </c>
      <c r="DE56" s="230">
        <f t="shared" si="252"/>
        <v>14778356.029999999</v>
      </c>
      <c r="DF56" s="229">
        <f t="shared" ref="DF56:DG56" si="253">SUM(DF50:DF55)</f>
        <v>6918916.3000000017</v>
      </c>
      <c r="DG56" s="230">
        <f t="shared" si="253"/>
        <v>6558699.0800000019</v>
      </c>
      <c r="DH56" s="229">
        <f t="shared" ref="DH56:DI56" si="254">SUM(DH50:DH55)</f>
        <v>4830757.7299999995</v>
      </c>
      <c r="DI56" s="230">
        <f t="shared" si="254"/>
        <v>4432263.3599999994</v>
      </c>
      <c r="DJ56" s="264"/>
      <c r="DK56" s="229">
        <f t="shared" ref="DK56:DL56" si="255">SUM(DK50:DK55)</f>
        <v>5862465.6200000001</v>
      </c>
      <c r="DL56" s="230">
        <f t="shared" si="255"/>
        <v>5322799.8499999996</v>
      </c>
      <c r="DM56" s="229">
        <f t="shared" ref="DM56:DN56" si="256">SUM(DM50:DM55)</f>
        <v>6456084.1999999993</v>
      </c>
      <c r="DN56" s="230">
        <f t="shared" si="256"/>
        <v>5971442.5600000005</v>
      </c>
      <c r="DO56" s="229">
        <f t="shared" ref="DO56:DP56" si="257">SUM(DO50:DO55)</f>
        <v>6153029.9999999991</v>
      </c>
      <c r="DP56" s="230">
        <f t="shared" si="257"/>
        <v>5583361.3900000006</v>
      </c>
      <c r="DQ56" s="264"/>
      <c r="DR56" s="229">
        <f t="shared" ref="DR56:DS56" si="258">SUM(DR50:DR55)</f>
        <v>3753392.4299999997</v>
      </c>
      <c r="DS56" s="230">
        <f t="shared" si="258"/>
        <v>3304995.83</v>
      </c>
      <c r="DT56" s="229">
        <f t="shared" ref="DT56:DU56" si="259">SUM(DT50:DT55)</f>
        <v>1541053.5600000003</v>
      </c>
      <c r="DU56" s="230">
        <f t="shared" si="259"/>
        <v>1228376.24</v>
      </c>
      <c r="DV56" s="229">
        <f t="shared" ref="DV56:DW56" si="260">SUM(DV50:DV55)</f>
        <v>2743591.86</v>
      </c>
      <c r="DW56" s="230">
        <f t="shared" si="260"/>
        <v>2348460.2400000002</v>
      </c>
      <c r="DX56" s="264"/>
      <c r="DY56" s="229">
        <f t="shared" ref="DY56:DZ56" si="261">SUM(DY50:DY55)</f>
        <v>13267759.769999996</v>
      </c>
      <c r="DZ56" s="230">
        <f t="shared" si="261"/>
        <v>12289410.819999998</v>
      </c>
      <c r="EA56" s="229">
        <f t="shared" ref="EA56:EB56" si="262">SUM(EA50:EA55)</f>
        <v>19733343.899999999</v>
      </c>
      <c r="EB56" s="230">
        <f t="shared" si="262"/>
        <v>18323349.310000002</v>
      </c>
      <c r="EC56" s="229">
        <f t="shared" ref="EC56:ED56" si="263">SUM(EC50:EC55)</f>
        <v>18617664.640000001</v>
      </c>
      <c r="ED56" s="230">
        <f t="shared" si="263"/>
        <v>17243069.819999997</v>
      </c>
      <c r="EE56" s="264"/>
      <c r="EF56" s="229">
        <f t="shared" ref="EF56:EK56" si="264">SUM(EF50:EF55)</f>
        <v>19204755.66</v>
      </c>
      <c r="EG56" s="230">
        <f t="shared" si="264"/>
        <v>17143583.169999998</v>
      </c>
      <c r="EH56" s="229">
        <f t="shared" si="264"/>
        <v>9149493.3699999992</v>
      </c>
      <c r="EI56" s="230">
        <f t="shared" si="264"/>
        <v>8322445.4099999983</v>
      </c>
      <c r="EJ56" s="229">
        <f t="shared" si="264"/>
        <v>5913124.0599999987</v>
      </c>
      <c r="EK56" s="230">
        <f t="shared" si="264"/>
        <v>5364683.8499999987</v>
      </c>
      <c r="EL56" s="264"/>
      <c r="EM56" s="229">
        <f t="shared" ref="EM56:EN56" si="265">SUM(EM50:EM55)</f>
        <v>7435474.6299999999</v>
      </c>
      <c r="EN56" s="230">
        <f t="shared" si="265"/>
        <v>6537267.5800000001</v>
      </c>
      <c r="EO56" s="229">
        <f>SUM(EO50:EO55)</f>
        <v>9102151.2899999991</v>
      </c>
      <c r="EP56" s="230">
        <f>SUM(EP50:EP55)</f>
        <v>8417132.1500000004</v>
      </c>
      <c r="EQ56" s="229">
        <f>SUM(EQ50:EQ55)</f>
        <v>8531979.9900000002</v>
      </c>
      <c r="ER56" s="230">
        <f>SUM(ER50:ER55)</f>
        <v>7844034.8100000005</v>
      </c>
      <c r="ES56" s="264"/>
      <c r="ET56" s="229">
        <f t="shared" ref="ET56:EW56" si="266">SUM(ET50:ET55)</f>
        <v>11792633.189999999</v>
      </c>
      <c r="EU56" s="230">
        <f t="shared" si="266"/>
        <v>10781765.810000001</v>
      </c>
      <c r="EV56" s="229">
        <f t="shared" si="266"/>
        <v>9981517.2699999996</v>
      </c>
      <c r="EW56" s="230">
        <f t="shared" si="266"/>
        <v>9102363.5899999999</v>
      </c>
      <c r="EX56" s="229">
        <f>SUM(EX50:EX55)</f>
        <v>14814270.810000002</v>
      </c>
      <c r="EY56" s="230">
        <f>SUM(EY50:EY55)</f>
        <v>13702233.780000001</v>
      </c>
      <c r="EZ56" s="264"/>
      <c r="FA56" s="229">
        <f t="shared" ref="FA56:FF56" si="267">SUM(FA50:FA55)</f>
        <v>27979346.350000001</v>
      </c>
      <c r="FB56" s="230">
        <f t="shared" si="267"/>
        <v>25736086.259999998</v>
      </c>
      <c r="FC56" s="229">
        <f t="shared" si="267"/>
        <v>28820141.350000001</v>
      </c>
      <c r="FD56" s="230">
        <f t="shared" si="267"/>
        <v>26674616.129999995</v>
      </c>
      <c r="FE56" s="229">
        <f t="shared" si="267"/>
        <v>24932391.259999998</v>
      </c>
      <c r="FF56" s="230">
        <f t="shared" si="267"/>
        <v>23213285.609999999</v>
      </c>
      <c r="FG56" s="264"/>
      <c r="FH56" s="229">
        <f t="shared" ref="FH56:FM56" si="268">SUM(FH50:FH55)</f>
        <v>23114484.5</v>
      </c>
      <c r="FI56" s="230">
        <f t="shared" si="268"/>
        <v>20926763.779999997</v>
      </c>
      <c r="FJ56" s="229">
        <f t="shared" si="268"/>
        <v>12028973.83</v>
      </c>
      <c r="FK56" s="230">
        <f t="shared" si="268"/>
        <v>10771128.830000002</v>
      </c>
      <c r="FL56" s="229">
        <f t="shared" si="268"/>
        <v>7867493.4399999985</v>
      </c>
      <c r="FM56" s="230">
        <f t="shared" si="268"/>
        <v>7090617.3000000007</v>
      </c>
      <c r="FN56" s="229">
        <f t="shared" ref="FN56:FO56" si="269">SUM(FN50:FN55)</f>
        <v>10440938.67</v>
      </c>
      <c r="FO56" s="230">
        <f t="shared" si="269"/>
        <v>9537656.0500000007</v>
      </c>
      <c r="FP56" s="229">
        <f t="shared" ref="FP56:FQ56" si="270">SUM(FP50:FP55)</f>
        <v>10815908.130000001</v>
      </c>
      <c r="FQ56" s="230">
        <f t="shared" si="270"/>
        <v>10046175.119999999</v>
      </c>
      <c r="FR56" s="229">
        <f t="shared" ref="FR56:GN56" si="271">SUM(FR50:FR55)</f>
        <v>10883369.859999999</v>
      </c>
      <c r="FS56" s="230">
        <f t="shared" si="271"/>
        <v>10136141.809999999</v>
      </c>
      <c r="FT56" s="264"/>
      <c r="FU56" s="229">
        <f t="shared" si="271"/>
        <v>11212190.75</v>
      </c>
      <c r="FV56" s="230">
        <f t="shared" si="271"/>
        <v>10172985.859999999</v>
      </c>
      <c r="FW56" s="229">
        <f t="shared" si="271"/>
        <v>11067177.09</v>
      </c>
      <c r="FX56" s="230">
        <f t="shared" si="271"/>
        <v>10250114.529999999</v>
      </c>
      <c r="FY56" s="229">
        <f t="shared" si="271"/>
        <v>15793107.439999999</v>
      </c>
      <c r="FZ56" s="230">
        <f t="shared" si="271"/>
        <v>14677806.939999999</v>
      </c>
      <c r="GA56" s="264"/>
      <c r="GB56" s="229">
        <f t="shared" si="271"/>
        <v>26268947.900000002</v>
      </c>
      <c r="GC56" s="230">
        <f t="shared" si="271"/>
        <v>24337863.370000001</v>
      </c>
      <c r="GD56" s="229">
        <f t="shared" si="271"/>
        <v>27018469.649999999</v>
      </c>
      <c r="GE56" s="230">
        <f t="shared" si="271"/>
        <v>25136766.029999997</v>
      </c>
      <c r="GF56" s="229">
        <f t="shared" si="271"/>
        <v>24987518.560000002</v>
      </c>
      <c r="GG56" s="230">
        <f t="shared" si="271"/>
        <v>22941069.82</v>
      </c>
      <c r="GH56" s="264"/>
      <c r="GI56" s="229">
        <f t="shared" si="271"/>
        <v>23184490.769999992</v>
      </c>
      <c r="GJ56" s="230">
        <f t="shared" si="271"/>
        <v>20541788.050000001</v>
      </c>
      <c r="GK56" s="229">
        <f t="shared" si="271"/>
        <v>13363002.870000001</v>
      </c>
      <c r="GL56" s="230">
        <f t="shared" si="271"/>
        <v>11787585.200000001</v>
      </c>
      <c r="GM56" s="229">
        <f t="shared" si="271"/>
        <v>7566713.1600000001</v>
      </c>
      <c r="GN56" s="230">
        <f t="shared" si="271"/>
        <v>6750099.7400000002</v>
      </c>
      <c r="GO56" s="229">
        <f t="shared" ref="GO56:GT56" si="272">SUM(GO50:GO55)</f>
        <v>10503154.529999999</v>
      </c>
      <c r="GP56" s="230">
        <f t="shared" si="272"/>
        <v>9165392.0600000005</v>
      </c>
      <c r="GQ56" s="229">
        <f t="shared" si="272"/>
        <v>11917799.889999999</v>
      </c>
      <c r="GR56" s="230">
        <f t="shared" si="272"/>
        <v>10934456.690000001</v>
      </c>
      <c r="GS56" s="229">
        <f t="shared" si="272"/>
        <v>11617289.48</v>
      </c>
      <c r="GT56" s="230">
        <f t="shared" si="272"/>
        <v>10690811.529999999</v>
      </c>
      <c r="GU56" s="264"/>
      <c r="GV56" s="229">
        <f t="shared" ref="GV56:HA56" si="273">SUM(GV50:GV55)</f>
        <v>14811193.790000001</v>
      </c>
      <c r="GW56" s="230">
        <f t="shared" si="273"/>
        <v>13278180.439999999</v>
      </c>
      <c r="GX56" s="229">
        <f t="shared" si="273"/>
        <v>12721785.249999998</v>
      </c>
      <c r="GY56" s="230">
        <f t="shared" si="273"/>
        <v>11611914.719999999</v>
      </c>
      <c r="GZ56" s="229">
        <f t="shared" si="273"/>
        <v>18777951.09</v>
      </c>
      <c r="HA56" s="230">
        <f t="shared" si="273"/>
        <v>17176436.600000001</v>
      </c>
      <c r="HB56" s="264"/>
      <c r="HC56" s="229">
        <f t="shared" ref="HC56:HH56" si="274">SUM(HC50:HC55)</f>
        <v>30840430.550000004</v>
      </c>
      <c r="HD56" s="230">
        <f t="shared" si="274"/>
        <v>27645586.500000004</v>
      </c>
      <c r="HE56" s="229">
        <f t="shared" si="274"/>
        <v>33161705.869999997</v>
      </c>
      <c r="HF56" s="230">
        <f t="shared" si="274"/>
        <v>29976762.040000003</v>
      </c>
      <c r="HG56" s="229">
        <f t="shared" si="274"/>
        <v>25554774.319999997</v>
      </c>
      <c r="HH56" s="230">
        <f t="shared" si="274"/>
        <v>23421574.729999997</v>
      </c>
      <c r="HI56" s="264"/>
      <c r="HJ56" s="229">
        <f t="shared" ref="HJ56:HV56" si="275">SUM(HJ50:HJ55)</f>
        <v>30302403.880000006</v>
      </c>
      <c r="HK56" s="230">
        <f t="shared" si="275"/>
        <v>26450293.200000003</v>
      </c>
      <c r="HL56" s="229">
        <f t="shared" si="275"/>
        <v>15172035.290000001</v>
      </c>
      <c r="HM56" s="230">
        <f t="shared" si="275"/>
        <v>13599072.700000001</v>
      </c>
      <c r="HN56" s="229">
        <f t="shared" si="275"/>
        <v>8627227.879999999</v>
      </c>
      <c r="HO56" s="230">
        <f t="shared" si="275"/>
        <v>7772027.9799999995</v>
      </c>
      <c r="HP56" s="384"/>
      <c r="HQ56" s="229">
        <f t="shared" si="275"/>
        <v>11817737.27</v>
      </c>
      <c r="HR56" s="230">
        <f t="shared" si="275"/>
        <v>10326800.83</v>
      </c>
      <c r="HS56" s="229">
        <f t="shared" si="275"/>
        <v>12826133.460000001</v>
      </c>
      <c r="HT56" s="230">
        <f t="shared" si="275"/>
        <v>11908552.800000001</v>
      </c>
      <c r="HU56" s="229">
        <f t="shared" si="275"/>
        <v>12045777.779999999</v>
      </c>
      <c r="HV56" s="230">
        <f t="shared" si="275"/>
        <v>10943657.24</v>
      </c>
      <c r="HW56" s="264"/>
      <c r="HX56" s="229">
        <f t="shared" ref="HX56:IC56" si="276">SUM(HX50:HX55)</f>
        <v>14552497.210000001</v>
      </c>
      <c r="HY56" s="230">
        <f t="shared" si="276"/>
        <v>12969224.600000001</v>
      </c>
      <c r="HZ56" s="229">
        <f t="shared" si="276"/>
        <v>13661655.950000001</v>
      </c>
      <c r="IA56" s="230">
        <f t="shared" si="276"/>
        <v>12370751.359999999</v>
      </c>
      <c r="IB56" s="229">
        <f t="shared" si="276"/>
        <v>20673196.27</v>
      </c>
      <c r="IC56" s="230">
        <f t="shared" si="276"/>
        <v>18761278.280000001</v>
      </c>
      <c r="ID56" s="264"/>
      <c r="IE56" s="229">
        <f t="shared" ref="IE56:IJ56" si="277">SUM(IE50:IE55)</f>
        <v>34499242.68</v>
      </c>
      <c r="IF56" s="230">
        <f t="shared" si="277"/>
        <v>31065298.640000001</v>
      </c>
      <c r="IG56" s="229">
        <f t="shared" si="277"/>
        <v>33916588.920000002</v>
      </c>
      <c r="IH56" s="230">
        <f t="shared" si="277"/>
        <v>30656638.440000005</v>
      </c>
      <c r="II56" s="229">
        <f t="shared" si="277"/>
        <v>27909335.52</v>
      </c>
      <c r="IJ56" s="230">
        <f t="shared" si="277"/>
        <v>24908783.549999997</v>
      </c>
      <c r="IK56" s="264"/>
      <c r="IL56" s="229">
        <f t="shared" ref="IL56:IQ56" si="278">SUM(IL50:IL55)</f>
        <v>34401114.310000002</v>
      </c>
      <c r="IM56" s="230">
        <f t="shared" si="278"/>
        <v>30170063.960000001</v>
      </c>
      <c r="IN56" s="229">
        <f t="shared" si="278"/>
        <v>13635869.73</v>
      </c>
      <c r="IO56" s="230">
        <f t="shared" si="278"/>
        <v>12217828.51</v>
      </c>
      <c r="IP56" s="229">
        <f t="shared" si="278"/>
        <v>0</v>
      </c>
      <c r="IQ56" s="230">
        <f t="shared" si="278"/>
        <v>0</v>
      </c>
    </row>
    <row r="57" spans="1:251">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row>
    <row r="58" spans="1:251">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c r="IQ58" s="235"/>
    </row>
    <row r="59" spans="1:251">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c r="IQ59" s="235"/>
    </row>
    <row r="60" spans="1:251">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row>
    <row r="61" spans="1:251">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c r="IQ61" s="235"/>
    </row>
    <row r="62" spans="1:251"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c r="IQ62" s="235"/>
    </row>
    <row r="63" spans="1:251" ht="13.8" thickBot="1">
      <c r="A63" s="101" t="s">
        <v>106</v>
      </c>
      <c r="B63" s="242">
        <f>SUM(B58:B62)</f>
        <v>4999774</v>
      </c>
      <c r="C63" s="243">
        <f t="shared" ref="C63:AL63" si="279">SUM(C58:C62)</f>
        <v>4528394</v>
      </c>
      <c r="D63" s="242">
        <f>SUM(D58:D62)</f>
        <v>7887342</v>
      </c>
      <c r="E63" s="243">
        <f t="shared" si="279"/>
        <v>7557181</v>
      </c>
      <c r="F63" s="242">
        <f>SUM(F58:F62)</f>
        <v>3744726</v>
      </c>
      <c r="G63" s="243">
        <f t="shared" si="279"/>
        <v>3489932</v>
      </c>
      <c r="H63" s="102">
        <f>SUM(H58:H62)</f>
        <v>8134006</v>
      </c>
      <c r="I63" s="103">
        <f t="shared" si="279"/>
        <v>7605687</v>
      </c>
      <c r="J63" s="244">
        <f>SUM(J58:J62)</f>
        <v>1854180</v>
      </c>
      <c r="K63" s="243">
        <f t="shared" si="279"/>
        <v>1701197</v>
      </c>
      <c r="L63" s="244">
        <f>SUM(L58:L62)</f>
        <v>1960072</v>
      </c>
      <c r="M63" s="243">
        <f t="shared" si="279"/>
        <v>1815602</v>
      </c>
      <c r="N63" s="158"/>
      <c r="O63" s="242">
        <f>SUM(O58:O62)</f>
        <v>4309066</v>
      </c>
      <c r="P63" s="243">
        <f t="shared" si="279"/>
        <v>4038837</v>
      </c>
      <c r="Q63" s="242">
        <f>SUM(Q58:Q62)</f>
        <v>848340</v>
      </c>
      <c r="R63" s="243">
        <f t="shared" si="279"/>
        <v>808950</v>
      </c>
      <c r="S63" s="244">
        <f>SUM(S58:S62)</f>
        <v>6733010</v>
      </c>
      <c r="T63" s="243">
        <f t="shared" si="279"/>
        <v>6269944</v>
      </c>
      <c r="U63" s="244">
        <f>SUM(U58:U62)</f>
        <v>2162319</v>
      </c>
      <c r="V63" s="243">
        <f t="shared" si="279"/>
        <v>2043379</v>
      </c>
      <c r="W63" s="244">
        <f>SUM(W58:W62)</f>
        <v>3495163</v>
      </c>
      <c r="X63" s="243">
        <f t="shared" si="279"/>
        <v>3366310</v>
      </c>
      <c r="Y63" s="242">
        <f>SUM(Y58:Y62)</f>
        <v>2073143</v>
      </c>
      <c r="Z63" s="243">
        <f t="shared" si="279"/>
        <v>1934944</v>
      </c>
      <c r="AA63" s="242">
        <f>SUM(AA58:AA62)</f>
        <v>3648907</v>
      </c>
      <c r="AB63" s="245">
        <f t="shared" si="279"/>
        <v>3325884</v>
      </c>
      <c r="AC63" s="242">
        <f>SUM(AC58:AC62)</f>
        <v>9978792</v>
      </c>
      <c r="AD63" s="245">
        <f t="shared" si="279"/>
        <v>9638862</v>
      </c>
      <c r="AE63" s="242">
        <f>SUM(AE58:AE62)</f>
        <v>7420096</v>
      </c>
      <c r="AF63" s="243">
        <f t="shared" si="279"/>
        <v>6980229</v>
      </c>
      <c r="AG63" s="242">
        <f>SUM(AG58:AG62)</f>
        <v>6467816</v>
      </c>
      <c r="AH63" s="243">
        <f t="shared" si="279"/>
        <v>6090269</v>
      </c>
      <c r="AI63" s="242">
        <f>SUM(AI58:AI62)</f>
        <v>2682233</v>
      </c>
      <c r="AJ63" s="243">
        <f t="shared" si="279"/>
        <v>2488390</v>
      </c>
      <c r="AK63" s="242">
        <f>SUM(AK58:AK62)</f>
        <v>2026859</v>
      </c>
      <c r="AL63" s="243">
        <f t="shared" si="279"/>
        <v>1779228</v>
      </c>
      <c r="AM63" s="264"/>
      <c r="AN63" s="242">
        <f>SUM(AN58:AN62)</f>
        <v>4718716</v>
      </c>
      <c r="AO63" s="243">
        <f t="shared" ref="AO63" si="280">SUM(AO58:AO62)</f>
        <v>4281850</v>
      </c>
      <c r="AP63" s="242">
        <f t="shared" ref="AP63:BK63" si="281">SUM(AP58:AP62)</f>
        <v>1447674</v>
      </c>
      <c r="AQ63" s="243">
        <f t="shared" si="281"/>
        <v>1311090</v>
      </c>
      <c r="AR63" s="242">
        <f t="shared" si="281"/>
        <v>7266583</v>
      </c>
      <c r="AS63" s="243">
        <f t="shared" si="281"/>
        <v>6643179</v>
      </c>
      <c r="AT63" s="242">
        <f t="shared" si="281"/>
        <v>2787143</v>
      </c>
      <c r="AU63" s="243">
        <f t="shared" si="281"/>
        <v>2524222</v>
      </c>
      <c r="AV63" s="242">
        <f t="shared" si="281"/>
        <v>3214486</v>
      </c>
      <c r="AW63" s="243">
        <f t="shared" si="281"/>
        <v>2870891</v>
      </c>
      <c r="AX63" s="242">
        <f t="shared" si="281"/>
        <v>2126275</v>
      </c>
      <c r="AY63" s="243">
        <f t="shared" si="281"/>
        <v>1848943</v>
      </c>
      <c r="AZ63" s="242">
        <f t="shared" si="281"/>
        <v>5880954</v>
      </c>
      <c r="BA63" s="243">
        <f t="shared" si="281"/>
        <v>5387223</v>
      </c>
      <c r="BB63" s="242">
        <f t="shared" si="281"/>
        <v>11102491</v>
      </c>
      <c r="BC63" s="243">
        <f t="shared" si="281"/>
        <v>10098162</v>
      </c>
      <c r="BD63" s="242">
        <f t="shared" si="281"/>
        <v>9332086</v>
      </c>
      <c r="BE63" s="243">
        <f t="shared" si="281"/>
        <v>8954519</v>
      </c>
      <c r="BF63" s="242">
        <f t="shared" si="281"/>
        <v>6791655</v>
      </c>
      <c r="BG63" s="243">
        <f t="shared" si="281"/>
        <v>6346268</v>
      </c>
      <c r="BH63" s="242">
        <f t="shared" si="281"/>
        <v>2530589</v>
      </c>
      <c r="BI63" s="243">
        <f t="shared" si="281"/>
        <v>2375514</v>
      </c>
      <c r="BJ63" s="242">
        <f t="shared" si="281"/>
        <v>2648023</v>
      </c>
      <c r="BK63" s="243">
        <f t="shared" si="281"/>
        <v>2485881</v>
      </c>
      <c r="BL63" s="264"/>
      <c r="BM63" s="242">
        <f t="shared" ref="BM63:CJ63" si="282">SUM(BM58:BM62)</f>
        <v>5722835</v>
      </c>
      <c r="BN63" s="243">
        <f t="shared" si="282"/>
        <v>5309656</v>
      </c>
      <c r="BO63" s="242">
        <f t="shared" si="282"/>
        <v>4901406.3299999991</v>
      </c>
      <c r="BP63" s="243">
        <f t="shared" si="282"/>
        <v>4597541.1899999995</v>
      </c>
      <c r="BQ63" s="242">
        <f t="shared" si="282"/>
        <v>5536195.0200000014</v>
      </c>
      <c r="BR63" s="243">
        <f t="shared" si="282"/>
        <v>5296587.1300000008</v>
      </c>
      <c r="BS63" s="242">
        <f t="shared" si="282"/>
        <v>5532520.6500000004</v>
      </c>
      <c r="BT63" s="243">
        <f t="shared" si="282"/>
        <v>5047517.34</v>
      </c>
      <c r="BU63" s="242">
        <f t="shared" si="282"/>
        <v>2315320.9200000004</v>
      </c>
      <c r="BV63" s="243">
        <f t="shared" si="282"/>
        <v>1848997.5100000005</v>
      </c>
      <c r="BW63" s="242">
        <f t="shared" si="282"/>
        <v>2980423.8200000003</v>
      </c>
      <c r="BX63" s="243">
        <f t="shared" si="282"/>
        <v>2608149.9099999997</v>
      </c>
      <c r="BY63" s="242">
        <f t="shared" si="282"/>
        <v>7297837.8099999987</v>
      </c>
      <c r="BZ63" s="243">
        <f t="shared" si="282"/>
        <v>6785089.7399999993</v>
      </c>
      <c r="CA63" s="242">
        <f t="shared" si="282"/>
        <v>12585155.589999998</v>
      </c>
      <c r="CB63" s="243">
        <f t="shared" si="282"/>
        <v>12062917.230000002</v>
      </c>
      <c r="CC63" s="242">
        <f t="shared" si="282"/>
        <v>11357044.679999998</v>
      </c>
      <c r="CD63" s="243">
        <f t="shared" si="282"/>
        <v>10647818.66</v>
      </c>
      <c r="CE63" s="242">
        <f t="shared" si="282"/>
        <v>7535171.2800000012</v>
      </c>
      <c r="CF63" s="243">
        <f t="shared" si="282"/>
        <v>6879035.160000002</v>
      </c>
      <c r="CG63" s="242">
        <f t="shared" si="282"/>
        <v>4395188.96</v>
      </c>
      <c r="CH63" s="243">
        <f t="shared" si="282"/>
        <v>4053056.2100000009</v>
      </c>
      <c r="CI63" s="242">
        <f t="shared" si="282"/>
        <v>2514117.16</v>
      </c>
      <c r="CJ63" s="243">
        <f t="shared" si="282"/>
        <v>2243421.09</v>
      </c>
      <c r="CK63" s="264"/>
      <c r="CL63" s="242">
        <f t="shared" ref="CL63:CM63" si="283">SUM(CL58:CL62)</f>
        <v>7093941.0599999987</v>
      </c>
      <c r="CM63" s="243">
        <f t="shared" si="283"/>
        <v>6591414</v>
      </c>
      <c r="CN63" s="242">
        <f t="shared" ref="CN63:CO63" si="284">SUM(CN58:CN62)</f>
        <v>5236992.0999999996</v>
      </c>
      <c r="CO63" s="243">
        <f t="shared" si="284"/>
        <v>5020239.2300000004</v>
      </c>
      <c r="CP63" s="242">
        <f t="shared" ref="CP63:CQ63" si="285">SUM(CP58:CP62)</f>
        <v>6170281.7199999997</v>
      </c>
      <c r="CQ63" s="243">
        <f t="shared" si="285"/>
        <v>5885006.4800000004</v>
      </c>
      <c r="CR63" s="242">
        <f t="shared" ref="CR63:CS63" si="286">SUM(CR58:CR62)</f>
        <v>5676951.0999999996</v>
      </c>
      <c r="CS63" s="243">
        <f t="shared" si="286"/>
        <v>5384838.0999999987</v>
      </c>
      <c r="CT63" s="242">
        <f t="shared" ref="CT63:CU63" si="287">SUM(CT58:CT62)</f>
        <v>2425937.04</v>
      </c>
      <c r="CU63" s="243">
        <f t="shared" si="287"/>
        <v>2207278.56</v>
      </c>
      <c r="CV63" s="242">
        <f t="shared" ref="CV63:CW63" si="288">SUM(CV58:CV62)</f>
        <v>2836447.4699999997</v>
      </c>
      <c r="CW63" s="243">
        <f t="shared" si="288"/>
        <v>2502141.4699999997</v>
      </c>
      <c r="CX63" s="242">
        <f t="shared" ref="CX63:CY63" si="289">SUM(CX58:CX62)</f>
        <v>7880263.0900000008</v>
      </c>
      <c r="CY63" s="243">
        <f t="shared" si="289"/>
        <v>7417115.7200000007</v>
      </c>
      <c r="CZ63" s="242">
        <f t="shared" ref="CZ63:DA63" si="290">SUM(CZ58:CZ62)</f>
        <v>13630103.489999998</v>
      </c>
      <c r="DA63" s="243">
        <f t="shared" si="290"/>
        <v>13246376.610000001</v>
      </c>
      <c r="DB63" s="242">
        <f t="shared" ref="DB63:DC63" si="291">SUM(DB58:DB62)</f>
        <v>11392325.870000001</v>
      </c>
      <c r="DC63" s="243">
        <f t="shared" si="291"/>
        <v>11106596.290000001</v>
      </c>
      <c r="DD63" s="242">
        <f t="shared" ref="DD63:DE63" si="292">SUM(DD58:DD62)</f>
        <v>8253960.54</v>
      </c>
      <c r="DE63" s="243">
        <f t="shared" si="292"/>
        <v>7880190.6700000009</v>
      </c>
      <c r="DF63" s="242">
        <f t="shared" ref="DF63:DG63" si="293">SUM(DF58:DF62)</f>
        <v>4700034.3499999996</v>
      </c>
      <c r="DG63" s="243">
        <f t="shared" si="293"/>
        <v>4413566.0500000007</v>
      </c>
      <c r="DH63" s="242">
        <f t="shared" ref="DH63:DI63" si="294">SUM(DH58:DH62)</f>
        <v>2660854.5500000003</v>
      </c>
      <c r="DI63" s="243">
        <f t="shared" si="294"/>
        <v>2397637.29</v>
      </c>
      <c r="DJ63" s="264"/>
      <c r="DK63" s="242">
        <f t="shared" ref="DK63:DL63" si="295">SUM(DK58:DK62)</f>
        <v>7797657.9800000004</v>
      </c>
      <c r="DL63" s="243">
        <f t="shared" si="295"/>
        <v>7268862.2100000018</v>
      </c>
      <c r="DM63" s="242">
        <f t="shared" ref="DM63:DN63" si="296">SUM(DM58:DM62)</f>
        <v>6148974.5899999989</v>
      </c>
      <c r="DN63" s="243">
        <f t="shared" si="296"/>
        <v>5910611.3199999984</v>
      </c>
      <c r="DO63" s="242">
        <f t="shared" ref="DO63:DP63" si="297">SUM(DO58:DO62)</f>
        <v>9247393.5</v>
      </c>
      <c r="DP63" s="243">
        <f t="shared" si="297"/>
        <v>8663562.9800000004</v>
      </c>
      <c r="DQ63" s="264"/>
      <c r="DR63" s="242">
        <f t="shared" ref="DR63:DS63" si="298">SUM(DR58:DR62)</f>
        <v>3557173.4899999993</v>
      </c>
      <c r="DS63" s="243">
        <f t="shared" si="298"/>
        <v>3246245.63</v>
      </c>
      <c r="DT63" s="242">
        <f t="shared" ref="DT63:DU63" si="299">SUM(DT58:DT62)</f>
        <v>347508.88</v>
      </c>
      <c r="DU63" s="243">
        <f t="shared" si="299"/>
        <v>185551.70999999996</v>
      </c>
      <c r="DV63" s="242">
        <f t="shared" ref="DV63:DW63" si="300">SUM(DV58:DV62)</f>
        <v>1043961.8299999998</v>
      </c>
      <c r="DW63" s="243">
        <f t="shared" si="300"/>
        <v>872752.5</v>
      </c>
      <c r="DX63" s="264"/>
      <c r="DY63" s="242">
        <f t="shared" ref="DY63:DZ63" si="301">SUM(DY58:DY62)</f>
        <v>5700515.4299999997</v>
      </c>
      <c r="DZ63" s="243">
        <f t="shared" si="301"/>
        <v>5248462.88</v>
      </c>
      <c r="EA63" s="242">
        <f t="shared" ref="EA63:EB63" si="302">SUM(EA58:EA62)</f>
        <v>10847943.33</v>
      </c>
      <c r="EB63" s="243">
        <f t="shared" si="302"/>
        <v>10214087.960000001</v>
      </c>
      <c r="EC63" s="242">
        <f t="shared" ref="EC63:ED63" si="303">SUM(EC58:EC62)</f>
        <v>10536170.09</v>
      </c>
      <c r="ED63" s="243">
        <f t="shared" si="303"/>
        <v>9198247.120000001</v>
      </c>
      <c r="EE63" s="264"/>
      <c r="EF63" s="242">
        <f t="shared" ref="EF63:EK63" si="304">SUM(EF58:EF62)</f>
        <v>9079853.7300000004</v>
      </c>
      <c r="EG63" s="243">
        <f t="shared" si="304"/>
        <v>8313570.0599999996</v>
      </c>
      <c r="EH63" s="242">
        <f t="shared" si="304"/>
        <v>5549253.0999999996</v>
      </c>
      <c r="EI63" s="243">
        <f t="shared" si="304"/>
        <v>5009005.12</v>
      </c>
      <c r="EJ63" s="242">
        <f t="shared" si="304"/>
        <v>2636495.67</v>
      </c>
      <c r="EK63" s="243">
        <f t="shared" si="304"/>
        <v>2448128.31</v>
      </c>
      <c r="EL63" s="264"/>
      <c r="EM63" s="242">
        <f t="shared" ref="EM63:ER63" si="305">SUM(EM58:EM62)</f>
        <v>6792786.1199999992</v>
      </c>
      <c r="EN63" s="243">
        <f t="shared" si="305"/>
        <v>6284121.7799999993</v>
      </c>
      <c r="EO63" s="242">
        <f t="shared" si="305"/>
        <v>6949942.1100000003</v>
      </c>
      <c r="EP63" s="243">
        <f t="shared" si="305"/>
        <v>6345328.0299999993</v>
      </c>
      <c r="EQ63" s="242">
        <f t="shared" si="305"/>
        <v>7938660.4800000004</v>
      </c>
      <c r="ER63" s="243">
        <f t="shared" si="305"/>
        <v>7304791.3699999992</v>
      </c>
      <c r="ES63" s="264"/>
      <c r="ET63" s="242">
        <f t="shared" ref="ET63:EY63" si="306">SUM(ET58:ET62)</f>
        <v>7607518.2199999997</v>
      </c>
      <c r="EU63" s="243">
        <f t="shared" si="306"/>
        <v>7044431.5999999996</v>
      </c>
      <c r="EV63" s="242">
        <f t="shared" si="306"/>
        <v>3710255.23</v>
      </c>
      <c r="EW63" s="243">
        <f t="shared" si="306"/>
        <v>3406643.46</v>
      </c>
      <c r="EX63" s="242">
        <f t="shared" si="306"/>
        <v>5362585</v>
      </c>
      <c r="EY63" s="243">
        <f t="shared" si="306"/>
        <v>4921450.8099999996</v>
      </c>
      <c r="EZ63" s="264"/>
      <c r="FA63" s="242">
        <f t="shared" ref="FA63:FF63" si="307">SUM(FA58:FA62)</f>
        <v>11405703.98</v>
      </c>
      <c r="FB63" s="243">
        <f t="shared" si="307"/>
        <v>10745155.970000001</v>
      </c>
      <c r="FC63" s="242">
        <f t="shared" si="307"/>
        <v>14159583.950000001</v>
      </c>
      <c r="FD63" s="243">
        <f t="shared" si="307"/>
        <v>13416526.65</v>
      </c>
      <c r="FE63" s="242">
        <f t="shared" si="307"/>
        <v>10833665.51</v>
      </c>
      <c r="FF63" s="243">
        <f t="shared" si="307"/>
        <v>10025154.59</v>
      </c>
      <c r="FG63" s="264"/>
      <c r="FH63" s="242">
        <f t="shared" ref="FH63:FM63" si="308">SUM(FH58:FH62)</f>
        <v>10722859.840000002</v>
      </c>
      <c r="FI63" s="243">
        <f t="shared" si="308"/>
        <v>10123931.539999999</v>
      </c>
      <c r="FJ63" s="242">
        <f t="shared" si="308"/>
        <v>5755771.7699999996</v>
      </c>
      <c r="FK63" s="243">
        <f t="shared" si="308"/>
        <v>5436960.8100000005</v>
      </c>
      <c r="FL63" s="242">
        <f t="shared" si="308"/>
        <v>3673202.5899999989</v>
      </c>
      <c r="FM63" s="243">
        <f t="shared" si="308"/>
        <v>3434522.61</v>
      </c>
      <c r="FN63" s="242">
        <f>SUM(FN58:FN62)</f>
        <v>9241567.3300000001</v>
      </c>
      <c r="FO63" s="243">
        <f t="shared" ref="FO63" si="309">SUM(FO58:FO62)</f>
        <v>8706247.8899999987</v>
      </c>
      <c r="FP63" s="242">
        <f t="shared" ref="FP63:FQ63" si="310">SUM(FP58:FP62)</f>
        <v>6689464.6099999994</v>
      </c>
      <c r="FQ63" s="243">
        <f t="shared" si="310"/>
        <v>6312835.6700000009</v>
      </c>
      <c r="FR63" s="242">
        <f t="shared" ref="FR63:GN63" si="311">SUM(FR58:FR62)</f>
        <v>10774242.339999998</v>
      </c>
      <c r="FS63" s="243">
        <f t="shared" si="311"/>
        <v>10199737.789999999</v>
      </c>
      <c r="FT63" s="264"/>
      <c r="FU63" s="242">
        <f t="shared" si="311"/>
        <v>10479777.599999998</v>
      </c>
      <c r="FV63" s="243">
        <f t="shared" si="311"/>
        <v>9928837.4499999974</v>
      </c>
      <c r="FW63" s="242">
        <f t="shared" si="311"/>
        <v>3766139.9000000004</v>
      </c>
      <c r="FX63" s="243">
        <f t="shared" si="311"/>
        <v>3470178.1</v>
      </c>
      <c r="FY63" s="242">
        <f t="shared" si="311"/>
        <v>4837598.46</v>
      </c>
      <c r="FZ63" s="243">
        <f t="shared" si="311"/>
        <v>4429078.83</v>
      </c>
      <c r="GA63" s="264"/>
      <c r="GB63" s="242">
        <f t="shared" si="311"/>
        <v>11838418.59</v>
      </c>
      <c r="GC63" s="243">
        <f t="shared" si="311"/>
        <v>11004605.609999999</v>
      </c>
      <c r="GD63" s="242">
        <f t="shared" si="311"/>
        <v>18643790.519999992</v>
      </c>
      <c r="GE63" s="243">
        <f t="shared" si="311"/>
        <v>17808205.449999999</v>
      </c>
      <c r="GF63" s="242">
        <f t="shared" si="311"/>
        <v>15156761.49</v>
      </c>
      <c r="GG63" s="243">
        <f t="shared" si="311"/>
        <v>14182648.260000002</v>
      </c>
      <c r="GH63" s="264"/>
      <c r="GI63" s="242">
        <f t="shared" si="311"/>
        <v>13402670.119999999</v>
      </c>
      <c r="GJ63" s="243">
        <f t="shared" si="311"/>
        <v>12358908.319999998</v>
      </c>
      <c r="GK63" s="242">
        <f t="shared" si="311"/>
        <v>6886158.8899999987</v>
      </c>
      <c r="GL63" s="243">
        <f t="shared" si="311"/>
        <v>6268141.4699999997</v>
      </c>
      <c r="GM63" s="242">
        <f t="shared" si="311"/>
        <v>3717319.6100000003</v>
      </c>
      <c r="GN63" s="243">
        <f t="shared" si="311"/>
        <v>3243497.0500000007</v>
      </c>
      <c r="GO63" s="242">
        <f>SUM(GO58:GO62)</f>
        <v>10206664.210000003</v>
      </c>
      <c r="GP63" s="243">
        <f t="shared" ref="GP63:GT63" si="312">SUM(GP58:GP62)</f>
        <v>9294795.1500000022</v>
      </c>
      <c r="GQ63" s="242">
        <f t="shared" si="312"/>
        <v>8921601.6199999992</v>
      </c>
      <c r="GR63" s="243">
        <f t="shared" si="312"/>
        <v>8353657.5699999994</v>
      </c>
      <c r="GS63" s="242">
        <f t="shared" si="312"/>
        <v>11579812.369999999</v>
      </c>
      <c r="GT63" s="243">
        <f t="shared" si="312"/>
        <v>11028744.189999998</v>
      </c>
      <c r="GU63" s="264"/>
      <c r="GV63" s="242">
        <f t="shared" ref="GV63:HA63" si="313">SUM(GV58:GV62)</f>
        <v>11289004.68</v>
      </c>
      <c r="GW63" s="243">
        <f t="shared" si="313"/>
        <v>10372008.039999999</v>
      </c>
      <c r="GX63" s="242">
        <f t="shared" si="313"/>
        <v>3932842.3800000004</v>
      </c>
      <c r="GY63" s="243">
        <f t="shared" si="313"/>
        <v>3364745.88</v>
      </c>
      <c r="GZ63" s="242">
        <f t="shared" si="313"/>
        <v>4956479.9399999995</v>
      </c>
      <c r="HA63" s="243">
        <f t="shared" si="313"/>
        <v>4312772.5299999993</v>
      </c>
      <c r="HB63" s="264"/>
      <c r="HC63" s="242">
        <f t="shared" ref="HC63:HH63" si="314">SUM(HC58:HC62)</f>
        <v>13606996.930000002</v>
      </c>
      <c r="HD63" s="243">
        <f t="shared" si="314"/>
        <v>12788830.240000002</v>
      </c>
      <c r="HE63" s="242">
        <f t="shared" si="314"/>
        <v>17815377.149999995</v>
      </c>
      <c r="HF63" s="243">
        <f t="shared" si="314"/>
        <v>16978841.799999997</v>
      </c>
      <c r="HG63" s="242">
        <f t="shared" si="314"/>
        <v>14404368.669999998</v>
      </c>
      <c r="HH63" s="243">
        <f t="shared" si="314"/>
        <v>13615978.210000003</v>
      </c>
      <c r="HI63" s="264"/>
      <c r="HJ63" s="242">
        <f t="shared" ref="HJ63:HO63" si="315">SUM(HJ58:HJ62)</f>
        <v>11787202.6</v>
      </c>
      <c r="HK63" s="243">
        <f t="shared" si="315"/>
        <v>10760711.010000002</v>
      </c>
      <c r="HL63" s="242">
        <f t="shared" si="315"/>
        <v>9337043.5899999999</v>
      </c>
      <c r="HM63" s="243">
        <f t="shared" si="315"/>
        <v>8099413.3099999977</v>
      </c>
      <c r="HN63" s="242">
        <f t="shared" si="315"/>
        <v>4589725.62</v>
      </c>
      <c r="HO63" s="243">
        <f t="shared" si="315"/>
        <v>3672756.0000000005</v>
      </c>
      <c r="HP63" s="384"/>
      <c r="HQ63" s="242">
        <f>SUM(HQ58:HQ62)</f>
        <v>10956493.65</v>
      </c>
      <c r="HR63" s="243">
        <f t="shared" ref="HR63:HV63" si="316">SUM(HR58:HR62)</f>
        <v>10000781.679999998</v>
      </c>
      <c r="HS63" s="242">
        <f t="shared" si="316"/>
        <v>9874228.8400000017</v>
      </c>
      <c r="HT63" s="243">
        <f t="shared" si="316"/>
        <v>9159802.9999999981</v>
      </c>
      <c r="HU63" s="242">
        <f t="shared" si="316"/>
        <v>13071342.029999999</v>
      </c>
      <c r="HV63" s="243">
        <f t="shared" si="316"/>
        <v>11705652.43</v>
      </c>
      <c r="HW63" s="264"/>
      <c r="HX63" s="242">
        <f t="shared" ref="HX63:IC63" si="317">SUM(HX58:HX62)</f>
        <v>15637112.439999998</v>
      </c>
      <c r="HY63" s="243">
        <f t="shared" si="317"/>
        <v>14795253.829999996</v>
      </c>
      <c r="HZ63" s="242">
        <f t="shared" si="317"/>
        <v>4674875.1499999994</v>
      </c>
      <c r="IA63" s="243">
        <f t="shared" si="317"/>
        <v>4271189.2699999996</v>
      </c>
      <c r="IB63" s="242">
        <f t="shared" si="317"/>
        <v>6056674.1999999983</v>
      </c>
      <c r="IC63" s="243">
        <f t="shared" si="317"/>
        <v>5379424.3500000006</v>
      </c>
      <c r="ID63" s="264"/>
      <c r="IE63" s="242">
        <f t="shared" ref="IE63:IJ63" si="318">SUM(IE58:IE62)</f>
        <v>13947382.979999997</v>
      </c>
      <c r="IF63" s="243">
        <f t="shared" si="318"/>
        <v>12772136.040000001</v>
      </c>
      <c r="IG63" s="242">
        <f t="shared" si="318"/>
        <v>20587904.050000004</v>
      </c>
      <c r="IH63" s="243">
        <f t="shared" si="318"/>
        <v>18866716.900000002</v>
      </c>
      <c r="II63" s="242">
        <f t="shared" si="318"/>
        <v>17645838.139999997</v>
      </c>
      <c r="IJ63" s="243">
        <f t="shared" si="318"/>
        <v>16342630.029999999</v>
      </c>
      <c r="IK63" s="264"/>
      <c r="IL63" s="242">
        <f t="shared" ref="IL63:IQ63" si="319">SUM(IL58:IL62)</f>
        <v>12676872.639999999</v>
      </c>
      <c r="IM63" s="243">
        <f t="shared" si="319"/>
        <v>11697785.129999999</v>
      </c>
      <c r="IN63" s="242">
        <f t="shared" si="319"/>
        <v>7536917.8100000005</v>
      </c>
      <c r="IO63" s="243">
        <f t="shared" si="319"/>
        <v>6972210.1500000004</v>
      </c>
      <c r="IP63" s="242">
        <f t="shared" si="319"/>
        <v>0</v>
      </c>
      <c r="IQ63" s="243">
        <f t="shared" si="319"/>
        <v>0</v>
      </c>
    </row>
    <row r="64" spans="1:251"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row>
    <row r="65" spans="1:251" ht="20.100000000000001" customHeight="1" thickBot="1">
      <c r="A65" s="104" t="s">
        <v>107</v>
      </c>
      <c r="B65" s="247">
        <f>B11+B18+B30+B39+B48+B56+B63</f>
        <v>73467326</v>
      </c>
      <c r="C65" s="248">
        <f t="shared" ref="C65:M65" si="320">+C63+C56+C48+C39+C30+C18+C11</f>
        <v>67152962</v>
      </c>
      <c r="D65" s="247">
        <f>D11+D18+D30+D39+D48+D56+D63</f>
        <v>70408281</v>
      </c>
      <c r="E65" s="248">
        <f t="shared" si="320"/>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20"/>
        <v>41869036</v>
      </c>
      <c r="N65" s="250"/>
      <c r="O65" s="247">
        <f t="shared" ref="O65:AJ65" si="321">O11+O18+O30+O39+O48+O56+O63</f>
        <v>35752966</v>
      </c>
      <c r="P65" s="248">
        <f t="shared" si="321"/>
        <v>32053843</v>
      </c>
      <c r="Q65" s="247">
        <f t="shared" si="321"/>
        <v>12732391</v>
      </c>
      <c r="R65" s="248">
        <f t="shared" si="321"/>
        <v>11004911</v>
      </c>
      <c r="S65" s="249">
        <f t="shared" si="321"/>
        <v>49695667</v>
      </c>
      <c r="T65" s="248">
        <f t="shared" si="321"/>
        <v>44694437</v>
      </c>
      <c r="U65" s="249">
        <f t="shared" si="321"/>
        <v>35435712</v>
      </c>
      <c r="V65" s="248">
        <f t="shared" si="321"/>
        <v>31746675</v>
      </c>
      <c r="W65" s="249">
        <f>W11+W18+W30+W39+W48+W56+W63</f>
        <v>43272943</v>
      </c>
      <c r="X65" s="248">
        <f t="shared" si="321"/>
        <v>38604757</v>
      </c>
      <c r="Y65" s="247">
        <f>Y11+Y18+Y30+Y39+Y48+Y56+Y63</f>
        <v>44143707</v>
      </c>
      <c r="Z65" s="248">
        <f t="shared" si="321"/>
        <v>40129620</v>
      </c>
      <c r="AA65" s="247">
        <f>AA11+AA18+AA30+AA39+AA48+AA56+AA63</f>
        <v>69928937</v>
      </c>
      <c r="AB65" s="251">
        <f t="shared" si="321"/>
        <v>64471345</v>
      </c>
      <c r="AC65" s="247">
        <f>AC11+AC18+AC30+AC39+AC48+AC56+AC63</f>
        <v>76098390</v>
      </c>
      <c r="AD65" s="251">
        <f>AD11+AD18+AD30+AD39+AD48+AD56+AD63</f>
        <v>71623544</v>
      </c>
      <c r="AE65" s="247">
        <f>AE11+AE18+AE30+AE39+AE48+AE56+AE63</f>
        <v>69444285</v>
      </c>
      <c r="AF65" s="248">
        <f t="shared" si="321"/>
        <v>64744965</v>
      </c>
      <c r="AG65" s="247">
        <f>AG11+AG18+AG30+AG39+AG48+AG56+AG63</f>
        <v>74813290</v>
      </c>
      <c r="AH65" s="248">
        <f>AH11+AH18+AH30+AH39+AH48+AH56+AH63</f>
        <v>68778317</v>
      </c>
      <c r="AI65" s="247">
        <f>AI11+AI18+AI30+AI39+AI48+AI56+AI63</f>
        <v>43472611</v>
      </c>
      <c r="AJ65" s="248">
        <f t="shared" si="321"/>
        <v>39252247</v>
      </c>
      <c r="AK65" s="249">
        <f>AK11+AK18+AK30+AK39+AK48+AK56+AK63</f>
        <v>33451285</v>
      </c>
      <c r="AL65" s="281">
        <f>AL11+AL18+AL30+AL39+AL48+AL56+AL63</f>
        <v>29822695</v>
      </c>
      <c r="AM65" s="264"/>
      <c r="AN65" s="249">
        <f t="shared" ref="AN65:BK65" si="322">AN11+AN18+AN30+AN39+AN48+AN56+AN63</f>
        <v>31768972</v>
      </c>
      <c r="AO65" s="281">
        <f t="shared" si="322"/>
        <v>27707371</v>
      </c>
      <c r="AP65" s="249">
        <f t="shared" si="322"/>
        <v>20231410</v>
      </c>
      <c r="AQ65" s="281">
        <f t="shared" si="322"/>
        <v>17906577</v>
      </c>
      <c r="AR65" s="249">
        <f t="shared" si="322"/>
        <v>51132179</v>
      </c>
      <c r="AS65" s="281">
        <f t="shared" si="322"/>
        <v>45544293</v>
      </c>
      <c r="AT65" s="249">
        <f t="shared" si="322"/>
        <v>42811487</v>
      </c>
      <c r="AU65" s="281">
        <f t="shared" si="322"/>
        <v>38210862</v>
      </c>
      <c r="AV65" s="249">
        <f t="shared" si="322"/>
        <v>40511296</v>
      </c>
      <c r="AW65" s="281">
        <f t="shared" si="322"/>
        <v>35869836</v>
      </c>
      <c r="AX65" s="249">
        <f t="shared" si="322"/>
        <v>47945178</v>
      </c>
      <c r="AY65" s="281">
        <f t="shared" si="322"/>
        <v>43606154</v>
      </c>
      <c r="AZ65" s="249">
        <f t="shared" si="322"/>
        <v>70200771</v>
      </c>
      <c r="BA65" s="281">
        <f t="shared" si="322"/>
        <v>64150958</v>
      </c>
      <c r="BB65" s="249">
        <f t="shared" si="322"/>
        <v>87339768</v>
      </c>
      <c r="BC65" s="281">
        <f t="shared" si="322"/>
        <v>81485923</v>
      </c>
      <c r="BD65" s="249">
        <f t="shared" si="322"/>
        <v>84507142</v>
      </c>
      <c r="BE65" s="281">
        <f t="shared" si="322"/>
        <v>79021876</v>
      </c>
      <c r="BF65" s="249">
        <f t="shared" si="322"/>
        <v>77653394</v>
      </c>
      <c r="BG65" s="281">
        <f t="shared" si="322"/>
        <v>71027231</v>
      </c>
      <c r="BH65" s="249">
        <f t="shared" si="322"/>
        <v>43440630</v>
      </c>
      <c r="BI65" s="281">
        <f t="shared" si="322"/>
        <v>39633883</v>
      </c>
      <c r="BJ65" s="249">
        <f t="shared" si="322"/>
        <v>35861563</v>
      </c>
      <c r="BK65" s="281">
        <f t="shared" si="322"/>
        <v>31927333</v>
      </c>
      <c r="BL65" s="264"/>
      <c r="BM65" s="249">
        <f t="shared" ref="BM65:CJ65" si="323">BM11+BM18+BM30+BM39+BM48+BM56+BM63</f>
        <v>39787212</v>
      </c>
      <c r="BN65" s="281">
        <f t="shared" si="323"/>
        <v>34960395</v>
      </c>
      <c r="BO65" s="249">
        <f t="shared" si="323"/>
        <v>35396922.979999997</v>
      </c>
      <c r="BP65" s="281">
        <f t="shared" si="323"/>
        <v>32115991.889999993</v>
      </c>
      <c r="BQ65" s="249">
        <f t="shared" si="323"/>
        <v>39949595.310000002</v>
      </c>
      <c r="BR65" s="281">
        <f t="shared" si="323"/>
        <v>35940280.420000002</v>
      </c>
      <c r="BS65" s="249">
        <f t="shared" si="323"/>
        <v>52388928.61999999</v>
      </c>
      <c r="BT65" s="281">
        <f t="shared" si="323"/>
        <v>46514881.350000009</v>
      </c>
      <c r="BU65" s="249">
        <f t="shared" si="323"/>
        <v>43700967.010000005</v>
      </c>
      <c r="BV65" s="281">
        <f t="shared" si="323"/>
        <v>38938716.609999992</v>
      </c>
      <c r="BW65" s="249">
        <f t="shared" si="323"/>
        <v>55889246.590000004</v>
      </c>
      <c r="BX65" s="281">
        <f t="shared" si="323"/>
        <v>50894314.599999994</v>
      </c>
      <c r="BY65" s="249">
        <f t="shared" si="323"/>
        <v>89088079.549999982</v>
      </c>
      <c r="BZ65" s="281">
        <f t="shared" si="323"/>
        <v>81512132.719999984</v>
      </c>
      <c r="CA65" s="249">
        <f t="shared" si="323"/>
        <v>95474295.940000013</v>
      </c>
      <c r="CB65" s="281">
        <f t="shared" si="323"/>
        <v>90019343.75</v>
      </c>
      <c r="CC65" s="249">
        <f t="shared" si="323"/>
        <v>92576175.939999998</v>
      </c>
      <c r="CD65" s="281">
        <f t="shared" si="323"/>
        <v>85903830.920000002</v>
      </c>
      <c r="CE65" s="249">
        <f>CE11+CE18+CE30+CE39+CE48+CE56+CE63</f>
        <v>85366820.030000001</v>
      </c>
      <c r="CF65" s="281">
        <f t="shared" si="323"/>
        <v>76841546.75</v>
      </c>
      <c r="CG65" s="249">
        <f t="shared" si="323"/>
        <v>52069736.849999994</v>
      </c>
      <c r="CH65" s="281">
        <f t="shared" si="323"/>
        <v>47344201.470000006</v>
      </c>
      <c r="CI65" s="249">
        <f t="shared" si="323"/>
        <v>39614318.599999994</v>
      </c>
      <c r="CJ65" s="281">
        <f t="shared" si="323"/>
        <v>35757515.57</v>
      </c>
      <c r="CK65" s="264"/>
      <c r="CL65" s="249">
        <f t="shared" ref="CL65:CM65" si="324">CL11+CL18+CL30+CL39+CL48+CL56+CL63</f>
        <v>47088622.449999988</v>
      </c>
      <c r="CM65" s="281">
        <f t="shared" si="324"/>
        <v>41673025.169999994</v>
      </c>
      <c r="CN65" s="249">
        <f t="shared" ref="CN65:CO65" si="325">CN11+CN18+CN30+CN39+CN48+CN56+CN63</f>
        <v>40395650.849999994</v>
      </c>
      <c r="CO65" s="281">
        <f t="shared" si="325"/>
        <v>36792297.089999996</v>
      </c>
      <c r="CP65" s="249">
        <f>CP11+CP18+CP30+CP39+CP48+CP56+CP63</f>
        <v>43006194.569999993</v>
      </c>
      <c r="CQ65" s="281">
        <f t="shared" ref="CQ65:CS65" si="326">CQ11+CQ18+CQ30+CQ39+CQ48+CQ56+CQ63</f>
        <v>38462062.599999994</v>
      </c>
      <c r="CR65" s="249">
        <f>CR11+CR18+CR30+CR39+CR48+CR56+CR63</f>
        <v>56509628.730000019</v>
      </c>
      <c r="CS65" s="281">
        <f t="shared" si="326"/>
        <v>50264991.000000007</v>
      </c>
      <c r="CT65" s="249">
        <f>CT11+CT18+CT30+CT39+CT48+CT56+CT63</f>
        <v>48972536.570000008</v>
      </c>
      <c r="CU65" s="281">
        <f t="shared" ref="CU65:CW65" si="327">CU11+CU18+CU30+CU39+CU48+CU56+CU63</f>
        <v>43935230.369999997</v>
      </c>
      <c r="CV65" s="249">
        <f>CV11+CV18+CV30+CV39+CV48+CV56+CV63</f>
        <v>59690498.190000013</v>
      </c>
      <c r="CW65" s="281">
        <f t="shared" si="327"/>
        <v>54869682.930000007</v>
      </c>
      <c r="CX65" s="249">
        <f>CX11+CX18+CX30+CX39+CX48+CX56+CX63</f>
        <v>97620972.920000002</v>
      </c>
      <c r="CY65" s="281">
        <f t="shared" ref="CY65:DA65" si="328">CY11+CY18+CY30+CY39+CY48+CY56+CY63</f>
        <v>89923279.579999983</v>
      </c>
      <c r="CZ65" s="249">
        <f>CZ11+CZ18+CZ30+CZ39+CZ48+CZ56+CZ63</f>
        <v>105179150.06999999</v>
      </c>
      <c r="DA65" s="281">
        <f t="shared" si="328"/>
        <v>99128306.099999994</v>
      </c>
      <c r="DB65" s="249">
        <f>DB11+DB18+DB30+DB39+DB48+DB56+DB63</f>
        <v>94138141.140000001</v>
      </c>
      <c r="DC65" s="281">
        <f t="shared" ref="DC65:DE65" si="329">DC11+DC18+DC30+DC39+DC48+DC56+DC63</f>
        <v>88900565.790000007</v>
      </c>
      <c r="DD65" s="249">
        <f>DD11+DD18+DD30+DD39+DD48+DD56+DD63</f>
        <v>90441767.840000018</v>
      </c>
      <c r="DE65" s="281">
        <f t="shared" si="329"/>
        <v>82508448.040000007</v>
      </c>
      <c r="DF65" s="249">
        <f>DF11+DF18+DF30+DF39+DF48+DF56+DF63</f>
        <v>57544603.600000009</v>
      </c>
      <c r="DG65" s="281">
        <f t="shared" ref="DG65" si="330">DG11+DG18+DG30+DG39+DG48+DG56+DG63</f>
        <v>52574279.980000004</v>
      </c>
      <c r="DH65" s="249">
        <f>DH11+DH18+DH30+DH39+DH48+DH56+DH63</f>
        <v>42697020.50999999</v>
      </c>
      <c r="DI65" s="281">
        <f>DI11+DI18+DI30+DI39+DI48+DI56+DI63</f>
        <v>37639008.110000007</v>
      </c>
      <c r="DJ65" s="264"/>
      <c r="DK65" s="249">
        <f t="shared" ref="DK65:DP65" si="331">DK11+DK18+DK30+DK39+DK48+DK56+DK63</f>
        <v>51744374.400000006</v>
      </c>
      <c r="DL65" s="281">
        <f t="shared" si="331"/>
        <v>44813393.459999993</v>
      </c>
      <c r="DM65" s="249">
        <f t="shared" si="331"/>
        <v>45917352.809999995</v>
      </c>
      <c r="DN65" s="281">
        <f t="shared" si="331"/>
        <v>40849460.940000005</v>
      </c>
      <c r="DO65" s="249">
        <f t="shared" si="331"/>
        <v>53683332.170000002</v>
      </c>
      <c r="DP65" s="281">
        <f t="shared" si="331"/>
        <v>47299619.480000004</v>
      </c>
      <c r="DQ65" s="264"/>
      <c r="DR65" s="249">
        <f t="shared" ref="DR65:DS65" si="332">DR11+DR18+DR30+DR39+DR48+DR56+DR63</f>
        <v>37070503.920000002</v>
      </c>
      <c r="DS65" s="281">
        <f t="shared" si="332"/>
        <v>30039895.169999998</v>
      </c>
      <c r="DT65" s="249">
        <f t="shared" ref="DT65:DU65" si="333">DT11+DT18+DT30+DT39+DT48+DT56+DT63</f>
        <v>11604067.939999999</v>
      </c>
      <c r="DU65" s="281">
        <f t="shared" si="333"/>
        <v>8538575.709999999</v>
      </c>
      <c r="DV65" s="249">
        <f t="shared" ref="DV65:DW65" si="334">DV11+DV18+DV30+DV39+DV48+DV56+DV63</f>
        <v>21147340.719999995</v>
      </c>
      <c r="DW65" s="281">
        <f t="shared" si="334"/>
        <v>17221984.300000001</v>
      </c>
      <c r="DX65" s="264"/>
      <c r="DY65" s="249">
        <f t="shared" ref="DY65:DZ65" si="335">DY11+DY18+DY30+DY39+DY48+DY56+DY63</f>
        <v>71033803.810000002</v>
      </c>
      <c r="DZ65" s="281">
        <f t="shared" si="335"/>
        <v>62507866.980000004</v>
      </c>
      <c r="EA65" s="249">
        <f t="shared" ref="EA65:EB65" si="336">EA11+EA18+EA30+EA39+EA48+EA56+EA63</f>
        <v>93882788.829999998</v>
      </c>
      <c r="EB65" s="281">
        <f t="shared" si="336"/>
        <v>85028369.889999986</v>
      </c>
      <c r="EC65" s="249">
        <f t="shared" ref="EC65:ED65" si="337">EC11+EC18+EC30+EC39+EC48+EC56+EC63</f>
        <v>97189783.74000001</v>
      </c>
      <c r="ED65" s="281">
        <f t="shared" si="337"/>
        <v>86957634.019999996</v>
      </c>
      <c r="EE65" s="264"/>
      <c r="EF65" s="249">
        <f t="shared" ref="EF65:EK65" si="338">EF11+EF18+EF30+EF39+EF48+EF56+EF63</f>
        <v>97752864.150000021</v>
      </c>
      <c r="EG65" s="281">
        <f t="shared" si="338"/>
        <v>85044852.25999999</v>
      </c>
      <c r="EH65" s="249">
        <f t="shared" si="338"/>
        <v>61506775.929999992</v>
      </c>
      <c r="EI65" s="281">
        <f t="shared" si="338"/>
        <v>54038660.219999991</v>
      </c>
      <c r="EJ65" s="249">
        <f t="shared" si="338"/>
        <v>39447984.540000007</v>
      </c>
      <c r="EK65" s="281">
        <f t="shared" si="338"/>
        <v>34099525.609999992</v>
      </c>
      <c r="EL65" s="264"/>
      <c r="EM65" s="249">
        <f t="shared" ref="EM65:ER65" si="339">EM11+EM18+EM30+EM39+EM48+EM56+EM63</f>
        <v>50730445.909999996</v>
      </c>
      <c r="EN65" s="281">
        <f t="shared" si="339"/>
        <v>42972468.550000004</v>
      </c>
      <c r="EO65" s="249">
        <f t="shared" si="339"/>
        <v>51288020.449999996</v>
      </c>
      <c r="EP65" s="281">
        <f t="shared" si="339"/>
        <v>45499017.910000004</v>
      </c>
      <c r="EQ65" s="249">
        <f t="shared" si="339"/>
        <v>53286869.329999998</v>
      </c>
      <c r="ER65" s="281">
        <f t="shared" si="339"/>
        <v>46613224.289999992</v>
      </c>
      <c r="ES65" s="264"/>
      <c r="ET65" s="249">
        <f t="shared" ref="ET65:EY65" si="340">ET11+ET18+ET30+ET39+ET48+ET56+ET63</f>
        <v>73522361.280000001</v>
      </c>
      <c r="EU65" s="281">
        <f t="shared" si="340"/>
        <v>63637394.660000004</v>
      </c>
      <c r="EV65" s="249">
        <f t="shared" si="340"/>
        <v>64013302.860000022</v>
      </c>
      <c r="EW65" s="281">
        <f t="shared" si="340"/>
        <v>56490900.830000006</v>
      </c>
      <c r="EX65" s="249">
        <f t="shared" si="340"/>
        <v>81742750.63000001</v>
      </c>
      <c r="EY65" s="281">
        <f t="shared" si="340"/>
        <v>72668165.430000007</v>
      </c>
      <c r="EZ65" s="264"/>
      <c r="FA65" s="249">
        <f t="shared" ref="FA65:FF65" si="341">FA11+FA18+FA30+FA39+FA48+FA56+FA63</f>
        <v>133472645.64</v>
      </c>
      <c r="FB65" s="281">
        <f t="shared" si="341"/>
        <v>119181474.10000002</v>
      </c>
      <c r="FC65" s="249">
        <f t="shared" si="341"/>
        <v>141352048.23999998</v>
      </c>
      <c r="FD65" s="281">
        <f t="shared" si="341"/>
        <v>128383770.79999998</v>
      </c>
      <c r="FE65" s="249">
        <f t="shared" si="341"/>
        <v>127911670.25000001</v>
      </c>
      <c r="FF65" s="281">
        <f t="shared" si="341"/>
        <v>114304489.45000002</v>
      </c>
      <c r="FG65" s="264"/>
      <c r="FH65" s="249">
        <f t="shared" ref="FH65:FM65" si="342">FH11+FH18+FH30+FH39+FH48+FH56+FH63</f>
        <v>116512180.56</v>
      </c>
      <c r="FI65" s="281">
        <f t="shared" si="342"/>
        <v>101909945.65000001</v>
      </c>
      <c r="FJ65" s="249">
        <f t="shared" si="342"/>
        <v>76819190.089999989</v>
      </c>
      <c r="FK65" s="281">
        <f t="shared" si="342"/>
        <v>67250751.750000015</v>
      </c>
      <c r="FL65" s="249">
        <f t="shared" si="342"/>
        <v>54905114.50999999</v>
      </c>
      <c r="FM65" s="281">
        <f t="shared" si="342"/>
        <v>46553054.280000001</v>
      </c>
      <c r="FN65" s="249">
        <f>FN11+FN18+FN30+FN39+FN48+FN56+FN63</f>
        <v>70763554.400000006</v>
      </c>
      <c r="FO65" s="281">
        <f t="shared" ref="FO65" si="343">FO11+FO18+FO30+FO39+FO48+FO56+FO63</f>
        <v>59731307.460000008</v>
      </c>
      <c r="FP65" s="249">
        <f t="shared" ref="FP65:FQ65" si="344">FP11+FP18+FP30+FP39+FP48+FP56+FP63</f>
        <v>60312690.590000011</v>
      </c>
      <c r="FQ65" s="281">
        <f t="shared" si="344"/>
        <v>52608687.579999998</v>
      </c>
      <c r="FR65" s="249">
        <f t="shared" ref="FR65:GN65" si="345">FR11+FR18+FR30+FR39+FR48+FR56+FR63</f>
        <v>70251239.859999999</v>
      </c>
      <c r="FS65" s="281">
        <f t="shared" si="345"/>
        <v>61500362.259999998</v>
      </c>
      <c r="FT65" s="264"/>
      <c r="FU65" s="249">
        <f t="shared" si="345"/>
        <v>88992103.289999992</v>
      </c>
      <c r="FV65" s="281">
        <f t="shared" si="345"/>
        <v>75811846.769999996</v>
      </c>
      <c r="FW65" s="249">
        <f t="shared" si="345"/>
        <v>72782230.890000001</v>
      </c>
      <c r="FX65" s="281">
        <f t="shared" si="345"/>
        <v>63445674.880000003</v>
      </c>
      <c r="FY65" s="249">
        <f t="shared" si="345"/>
        <v>90887200.179999992</v>
      </c>
      <c r="FZ65" s="281">
        <f t="shared" si="345"/>
        <v>80453997.5</v>
      </c>
      <c r="GA65" s="264"/>
      <c r="GB65" s="249">
        <f t="shared" si="345"/>
        <v>141063044.04999998</v>
      </c>
      <c r="GC65" s="281">
        <f t="shared" si="345"/>
        <v>124313064.32000001</v>
      </c>
      <c r="GD65" s="249">
        <f t="shared" si="345"/>
        <v>152929692.61999997</v>
      </c>
      <c r="GE65" s="281">
        <f t="shared" si="345"/>
        <v>138537431.91999999</v>
      </c>
      <c r="GF65" s="249">
        <f t="shared" si="345"/>
        <v>142941041.71000004</v>
      </c>
      <c r="GG65" s="281">
        <f t="shared" si="345"/>
        <v>127290605.45000003</v>
      </c>
      <c r="GH65" s="264"/>
      <c r="GI65" s="249">
        <f t="shared" si="345"/>
        <v>137009931.84999999</v>
      </c>
      <c r="GJ65" s="281">
        <f t="shared" si="345"/>
        <v>117345909.55999999</v>
      </c>
      <c r="GK65" s="249">
        <f t="shared" si="345"/>
        <v>89457019.349999994</v>
      </c>
      <c r="GL65" s="281">
        <f t="shared" si="345"/>
        <v>77617543.359999985</v>
      </c>
      <c r="GM65" s="249">
        <f t="shared" si="345"/>
        <v>61269111.74000001</v>
      </c>
      <c r="GN65" s="281">
        <f t="shared" si="345"/>
        <v>52558496.090000004</v>
      </c>
      <c r="GO65" s="249">
        <f>GO11+GO18+GO30+GO39+GO48+GO56+GO63</f>
        <v>78042578.970000014</v>
      </c>
      <c r="GP65" s="281">
        <f t="shared" ref="GP65:GT65" si="346">GP11+GP18+GP30+GP39+GP48+GP56+GP63</f>
        <v>66050163.140000001</v>
      </c>
      <c r="GQ65" s="249">
        <f t="shared" si="346"/>
        <v>69828649.120000005</v>
      </c>
      <c r="GR65" s="281">
        <f t="shared" si="346"/>
        <v>59219937.969999991</v>
      </c>
      <c r="GS65" s="249">
        <f t="shared" si="346"/>
        <v>77721182.200000003</v>
      </c>
      <c r="GT65" s="281">
        <f t="shared" si="346"/>
        <v>66735788.75</v>
      </c>
      <c r="GU65" s="264"/>
      <c r="GV65" s="249">
        <f t="shared" ref="GV65:HA65" si="347">GV11+GV18+GV30+GV39+GV48+GV56+GV63</f>
        <v>98878537.580000013</v>
      </c>
      <c r="GW65" s="281">
        <f t="shared" si="347"/>
        <v>83362177.879999995</v>
      </c>
      <c r="GX65" s="249">
        <f t="shared" si="347"/>
        <v>78309619.469999999</v>
      </c>
      <c r="GY65" s="281">
        <f t="shared" si="347"/>
        <v>67321800.38000001</v>
      </c>
      <c r="GZ65" s="249">
        <f t="shared" si="347"/>
        <v>101329053.27</v>
      </c>
      <c r="HA65" s="281">
        <f t="shared" si="347"/>
        <v>87579487.75</v>
      </c>
      <c r="HB65" s="264"/>
      <c r="HC65" s="249">
        <f t="shared" ref="HC65:HH65" si="348">HC11+HC18+HC30+HC39+HC48+HC56+HC63</f>
        <v>157501131.47</v>
      </c>
      <c r="HD65" s="281">
        <f t="shared" si="348"/>
        <v>136952923.92999998</v>
      </c>
      <c r="HE65" s="249">
        <f t="shared" si="348"/>
        <v>163653607.59999999</v>
      </c>
      <c r="HF65" s="281">
        <f t="shared" si="348"/>
        <v>143967261.22000003</v>
      </c>
      <c r="HG65" s="249">
        <f t="shared" si="348"/>
        <v>149337166.94999999</v>
      </c>
      <c r="HH65" s="281">
        <f t="shared" si="348"/>
        <v>132193885.30000001</v>
      </c>
      <c r="HI65" s="264"/>
      <c r="HJ65" s="249">
        <f t="shared" ref="HJ65:HO65" si="349">HJ11+HJ18+HJ30+HJ39+HJ48+HJ56+HJ63</f>
        <v>147620087.05000001</v>
      </c>
      <c r="HK65" s="281">
        <f t="shared" si="349"/>
        <v>124564719.58</v>
      </c>
      <c r="HL65" s="249">
        <f t="shared" si="349"/>
        <v>99330129.880000025</v>
      </c>
      <c r="HM65" s="281">
        <f t="shared" si="349"/>
        <v>85192504.820000008</v>
      </c>
      <c r="HN65" s="249">
        <f t="shared" si="349"/>
        <v>65754219.079999991</v>
      </c>
      <c r="HO65" s="281">
        <f t="shared" si="349"/>
        <v>55048319.160000011</v>
      </c>
      <c r="HP65" s="385"/>
      <c r="HQ65" s="249">
        <f>HQ11+HQ18+HQ30+HQ39+HQ48+HQ56+HQ63</f>
        <v>82340203.719999999</v>
      </c>
      <c r="HR65" s="281">
        <f t="shared" ref="HR65:HV65" si="350">HR11+HR18+HR30+HR39+HR48+HR56+HR63</f>
        <v>68424148.489999995</v>
      </c>
      <c r="HS65" s="249">
        <f t="shared" si="350"/>
        <v>75903774.100000024</v>
      </c>
      <c r="HT65" s="281">
        <f t="shared" si="350"/>
        <v>65486008.750000015</v>
      </c>
      <c r="HU65" s="249">
        <f t="shared" si="350"/>
        <v>80484404.820000008</v>
      </c>
      <c r="HV65" s="281">
        <f t="shared" si="350"/>
        <v>69124138.450000003</v>
      </c>
      <c r="HW65" s="264"/>
      <c r="HX65" s="249">
        <f t="shared" ref="HX65:IC65" si="351">HX11+HX18+HX30+HX39+HX48+HX56+HX63</f>
        <v>108383495.38999999</v>
      </c>
      <c r="HY65" s="281">
        <f t="shared" si="351"/>
        <v>92393218.440000013</v>
      </c>
      <c r="HZ65" s="249">
        <f t="shared" si="351"/>
        <v>80306745.250000015</v>
      </c>
      <c r="IA65" s="281">
        <f t="shared" si="351"/>
        <v>68636504.379999995</v>
      </c>
      <c r="IB65" s="249">
        <f t="shared" si="351"/>
        <v>107619030.25000001</v>
      </c>
      <c r="IC65" s="281">
        <f t="shared" si="351"/>
        <v>93510850.609999985</v>
      </c>
      <c r="ID65" s="264"/>
      <c r="IE65" s="249">
        <f t="shared" ref="IE65:IJ65" si="352">IE11+IE18+IE30+IE39+IE48+IE56+IE63</f>
        <v>166791647</v>
      </c>
      <c r="IF65" s="281">
        <f t="shared" si="352"/>
        <v>145047834.24999997</v>
      </c>
      <c r="IG65" s="249">
        <f t="shared" si="352"/>
        <v>168223098.5</v>
      </c>
      <c r="IH65" s="281">
        <f t="shared" si="352"/>
        <v>148355100.03000003</v>
      </c>
      <c r="II65" s="249">
        <f t="shared" si="352"/>
        <v>155289158.91</v>
      </c>
      <c r="IJ65" s="281">
        <f t="shared" si="352"/>
        <v>136182631.14999998</v>
      </c>
      <c r="IK65" s="264"/>
      <c r="IL65" s="249">
        <f t="shared" ref="IL65:IQ65" si="353">IL11+IL18+IL30+IL39+IL48+IL56+IL63</f>
        <v>152372405.67999998</v>
      </c>
      <c r="IM65" s="281">
        <f t="shared" si="353"/>
        <v>129775549</v>
      </c>
      <c r="IN65" s="249">
        <f t="shared" si="353"/>
        <v>92310018.319999993</v>
      </c>
      <c r="IO65" s="281">
        <f t="shared" si="353"/>
        <v>79464005</v>
      </c>
      <c r="IP65" s="249">
        <f t="shared" si="353"/>
        <v>0</v>
      </c>
      <c r="IQ65" s="281">
        <f t="shared" si="353"/>
        <v>0</v>
      </c>
    </row>
    <row r="66" spans="1:251">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51">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51" ht="13.8" thickBot="1">
      <c r="B68" s="259">
        <f t="shared" ref="B68:M68" si="354">B65+B67</f>
        <v>73617091</v>
      </c>
      <c r="C68" s="260">
        <f t="shared" si="354"/>
        <v>67300327</v>
      </c>
      <c r="D68" s="259">
        <f t="shared" si="354"/>
        <v>70598379</v>
      </c>
      <c r="E68" s="260">
        <f t="shared" si="354"/>
        <v>66582153</v>
      </c>
      <c r="F68" s="259">
        <f t="shared" si="354"/>
        <v>62971859</v>
      </c>
      <c r="G68" s="260">
        <f t="shared" si="354"/>
        <v>58772615</v>
      </c>
      <c r="H68" s="259">
        <f t="shared" si="354"/>
        <v>65907585</v>
      </c>
      <c r="I68" s="260">
        <f t="shared" si="354"/>
        <v>59807298</v>
      </c>
      <c r="J68" s="259">
        <f t="shared" si="354"/>
        <v>18946745</v>
      </c>
      <c r="K68" s="260">
        <f t="shared" si="354"/>
        <v>16844661</v>
      </c>
      <c r="L68" s="259">
        <f t="shared" si="354"/>
        <v>48101491</v>
      </c>
      <c r="M68" s="260">
        <f t="shared" si="354"/>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55">V65+V67</f>
        <v>31784080</v>
      </c>
      <c r="W68" s="263">
        <f>W65+W66</f>
        <v>43272943</v>
      </c>
      <c r="X68" s="262">
        <f t="shared" si="355"/>
        <v>38604757</v>
      </c>
      <c r="Y68" s="263">
        <f>Y65+Y67</f>
        <v>44143707</v>
      </c>
      <c r="Z68" s="262">
        <f t="shared" si="355"/>
        <v>40129620</v>
      </c>
      <c r="AA68" s="263">
        <f>AA65+AA67</f>
        <v>69993345</v>
      </c>
      <c r="AB68" s="262">
        <f t="shared" si="355"/>
        <v>64535753</v>
      </c>
      <c r="AC68" s="263">
        <f>AC65+AC67</f>
        <v>76098890</v>
      </c>
      <c r="AD68" s="262">
        <f t="shared" si="355"/>
        <v>71624044</v>
      </c>
      <c r="AE68" s="263">
        <f>AE65+AE67</f>
        <v>69503211</v>
      </c>
      <c r="AF68" s="262">
        <f t="shared" si="355"/>
        <v>64803891</v>
      </c>
      <c r="AG68" s="263">
        <f>AG65+AG67</f>
        <v>74813290</v>
      </c>
      <c r="AH68" s="262">
        <f t="shared" si="355"/>
        <v>68778317</v>
      </c>
      <c r="AI68" s="263">
        <f>AI65+AI67</f>
        <v>43472611</v>
      </c>
      <c r="AJ68" s="262">
        <f t="shared" si="355"/>
        <v>39252247</v>
      </c>
      <c r="AK68" s="263">
        <f>AK65+AK67</f>
        <v>33451285</v>
      </c>
      <c r="AL68" s="262">
        <f t="shared" si="355"/>
        <v>29822695</v>
      </c>
      <c r="AM68" s="264"/>
      <c r="AN68" s="263">
        <f>AN65+AN67</f>
        <v>32756621</v>
      </c>
      <c r="AO68" s="262">
        <f t="shared" ref="AO68" si="356">AO65+AO67</f>
        <v>28608063</v>
      </c>
      <c r="AP68" s="263">
        <f t="shared" ref="AP68:BK68" si="357">AP65+AP67</f>
        <v>20231410</v>
      </c>
      <c r="AQ68" s="262">
        <f t="shared" si="357"/>
        <v>17906577</v>
      </c>
      <c r="AR68" s="263">
        <f t="shared" si="357"/>
        <v>54481452</v>
      </c>
      <c r="AS68" s="262">
        <f t="shared" si="357"/>
        <v>48714942</v>
      </c>
      <c r="AT68" s="263">
        <f t="shared" si="357"/>
        <v>44991977</v>
      </c>
      <c r="AU68" s="262">
        <f t="shared" si="357"/>
        <v>40273250</v>
      </c>
      <c r="AV68" s="263">
        <f t="shared" si="357"/>
        <v>42653026</v>
      </c>
      <c r="AW68" s="262">
        <f t="shared" si="357"/>
        <v>37906769</v>
      </c>
      <c r="AX68" s="263">
        <f t="shared" si="357"/>
        <v>50431182</v>
      </c>
      <c r="AY68" s="262">
        <f t="shared" si="357"/>
        <v>45997666</v>
      </c>
      <c r="AZ68" s="263">
        <f t="shared" si="357"/>
        <v>73074398</v>
      </c>
      <c r="BA68" s="262">
        <f t="shared" si="357"/>
        <v>66922508</v>
      </c>
      <c r="BB68" s="263">
        <f t="shared" si="357"/>
        <v>90338457</v>
      </c>
      <c r="BC68" s="262">
        <f t="shared" si="357"/>
        <v>84380274</v>
      </c>
      <c r="BD68" s="263">
        <f t="shared" si="357"/>
        <v>87367324</v>
      </c>
      <c r="BE68" s="262">
        <f t="shared" si="357"/>
        <v>81722704</v>
      </c>
      <c r="BF68" s="263">
        <f t="shared" si="357"/>
        <v>79594267</v>
      </c>
      <c r="BG68" s="262">
        <f t="shared" si="357"/>
        <v>72851300</v>
      </c>
      <c r="BH68" s="263">
        <f t="shared" si="357"/>
        <v>45451122</v>
      </c>
      <c r="BI68" s="262">
        <f t="shared" si="357"/>
        <v>41476405</v>
      </c>
      <c r="BJ68" s="263">
        <f t="shared" si="357"/>
        <v>37589450</v>
      </c>
      <c r="BK68" s="262">
        <f t="shared" si="357"/>
        <v>33520050</v>
      </c>
      <c r="BL68" s="264"/>
      <c r="BM68" s="263">
        <f t="shared" ref="BM68:BX68" si="358">BM65+BM67</f>
        <v>41634696</v>
      </c>
      <c r="BN68" s="262">
        <f t="shared" si="358"/>
        <v>36627003</v>
      </c>
      <c r="BO68" s="356"/>
      <c r="BP68" s="356"/>
      <c r="BQ68" s="263"/>
      <c r="BR68" s="364"/>
      <c r="BS68" s="356"/>
      <c r="BT68" s="364"/>
      <c r="BU68" s="356"/>
      <c r="BV68" s="364"/>
      <c r="BW68" s="356"/>
      <c r="BX68" s="364">
        <f t="shared" si="358"/>
        <v>50894314.599999994</v>
      </c>
      <c r="BY68" s="356">
        <f t="shared" ref="BY68:CI68" si="359">BY65+BY67</f>
        <v>89088079.549999982</v>
      </c>
      <c r="BZ68" s="364"/>
      <c r="CA68" s="356">
        <f t="shared" si="359"/>
        <v>95474295.940000013</v>
      </c>
      <c r="CB68" s="364"/>
      <c r="CC68" s="356">
        <f t="shared" si="359"/>
        <v>92576175.939999998</v>
      </c>
      <c r="CD68" s="364"/>
      <c r="CE68" s="356">
        <f t="shared" si="359"/>
        <v>85366820.030000001</v>
      </c>
      <c r="CF68" s="364"/>
      <c r="CG68" s="356">
        <f t="shared" si="359"/>
        <v>52069736.849999994</v>
      </c>
      <c r="CH68" s="364"/>
      <c r="CI68" s="356">
        <f t="shared" si="359"/>
        <v>39614318.599999994</v>
      </c>
      <c r="CJ68" s="364"/>
      <c r="CK68" s="264"/>
      <c r="CL68" s="356">
        <f t="shared" ref="CL68:CN68" si="360">CL65+CL67</f>
        <v>47088622.449999988</v>
      </c>
      <c r="CM68" s="364"/>
      <c r="CN68" s="356">
        <f t="shared" si="360"/>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51">
      <c r="C69" s="40"/>
    </row>
    <row r="70" spans="1:251">
      <c r="DD70" s="67">
        <v>90781276</v>
      </c>
    </row>
    <row r="72" spans="1:251">
      <c r="DD72" s="377">
        <f>+DD68-DD70</f>
        <v>-339508.15999998152</v>
      </c>
    </row>
  </sheetData>
  <mergeCells count="133">
    <mergeCell ref="HQ3:IQ3"/>
    <mergeCell ref="HQ4:HR4"/>
    <mergeCell ref="HS4:HT4"/>
    <mergeCell ref="HU4:HV4"/>
    <mergeCell ref="HX4:HY4"/>
    <mergeCell ref="HZ4:IA4"/>
    <mergeCell ref="IB4:IC4"/>
    <mergeCell ref="IE4:IF4"/>
    <mergeCell ref="IG4:IH4"/>
    <mergeCell ref="II4:IJ4"/>
    <mergeCell ref="IL4:IM4"/>
    <mergeCell ref="IN4:IO4"/>
    <mergeCell ref="IP4:IQ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GO3:HO3"/>
    <mergeCell ref="GO4:GP4"/>
    <mergeCell ref="GQ4:GR4"/>
    <mergeCell ref="GS4:GT4"/>
    <mergeCell ref="GV4:GW4"/>
    <mergeCell ref="GX4:GY4"/>
    <mergeCell ref="GZ4:HA4"/>
    <mergeCell ref="HC4:HD4"/>
    <mergeCell ref="HE4:HF4"/>
    <mergeCell ref="HG4:HH4"/>
    <mergeCell ref="HJ4:HK4"/>
    <mergeCell ref="HL4:HM4"/>
    <mergeCell ref="HN4:HO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topLeftCell="A15" workbookViewId="0">
      <selection activeCell="M9" sqref="M9"/>
    </sheetView>
  </sheetViews>
  <sheetFormatPr defaultRowHeight="14.4"/>
  <cols>
    <col min="1" max="1" width="33.33203125" customWidth="1"/>
    <col min="2" max="2" width="1.6640625" customWidth="1"/>
    <col min="3" max="9" width="14" customWidth="1"/>
    <col min="10" max="10" width="16.6640625" customWidth="1"/>
    <col min="11" max="11" width="17" customWidth="1"/>
    <col min="13" max="13" width="10.88671875" bestFit="1" customWidth="1"/>
    <col min="19" max="19" width="8.88671875" customWidth="1"/>
    <col min="20" max="20" width="8.88671875" hidden="1" customWidth="1"/>
    <col min="21" max="21" width="8.88671875" customWidth="1"/>
    <col min="30" max="38" width="0" hidden="1" customWidth="1"/>
  </cols>
  <sheetData>
    <row r="2" spans="1:36">
      <c r="A2" s="430" t="s">
        <v>2</v>
      </c>
      <c r="B2" s="430"/>
      <c r="C2" s="430"/>
      <c r="D2" s="430"/>
      <c r="E2" s="430"/>
      <c r="F2" s="430"/>
      <c r="G2" s="430"/>
      <c r="H2" s="430"/>
      <c r="I2" s="430"/>
      <c r="J2" s="430"/>
    </row>
    <row r="3" spans="1:36">
      <c r="A3" s="430" t="s">
        <v>3</v>
      </c>
      <c r="B3" s="430"/>
      <c r="C3" s="430"/>
      <c r="D3" s="430"/>
      <c r="E3" s="430"/>
      <c r="F3" s="430"/>
      <c r="G3" s="430"/>
      <c r="H3" s="430"/>
      <c r="I3" s="430"/>
      <c r="J3" s="430"/>
    </row>
    <row r="4" spans="1:36">
      <c r="A4" s="430" t="s">
        <v>211</v>
      </c>
      <c r="B4" s="430"/>
      <c r="C4" s="430"/>
      <c r="D4" s="430"/>
      <c r="E4" s="430"/>
      <c r="F4" s="430"/>
      <c r="G4" s="430"/>
      <c r="H4" s="430"/>
      <c r="I4" s="430"/>
      <c r="J4" s="430"/>
      <c r="T4">
        <v>2026</v>
      </c>
    </row>
    <row r="5" spans="1:36">
      <c r="A5" s="430" t="str">
        <f>_xlfn.TEXTJOIN(" ",TRUE,"JULY 1,",T4-1," - JUNE 30,",T4)</f>
        <v>JULY 1, 2025  - JUNE 30, 2026</v>
      </c>
      <c r="B5" s="430"/>
      <c r="C5" s="430"/>
      <c r="D5" s="430"/>
      <c r="E5" s="430"/>
      <c r="F5" s="430"/>
      <c r="G5" s="430"/>
      <c r="H5" s="430"/>
      <c r="I5" s="430"/>
      <c r="J5" s="430"/>
      <c r="T5" t="s">
        <v>259</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November FY 2025</v>
      </c>
      <c r="B10" s="111"/>
      <c r="C10" s="394">
        <f>'FY16 to FY26'!B144</f>
        <v>251860.74</v>
      </c>
      <c r="D10" s="394">
        <f>'FY16 to FY26'!C144</f>
        <v>90734.5</v>
      </c>
      <c r="E10" s="394">
        <f>'FY16 to FY26'!D144</f>
        <v>766426.79</v>
      </c>
      <c r="F10" s="394">
        <f>'FY16 to FY26'!E144</f>
        <v>108846.6</v>
      </c>
      <c r="G10" s="394">
        <f>'FY16 to FY26'!F144</f>
        <v>81568.250000000015</v>
      </c>
      <c r="H10" s="394">
        <f>'FY16 to FY26'!G144</f>
        <v>273878</v>
      </c>
      <c r="I10" s="394">
        <f>'FY16 to FY26'!H144</f>
        <v>151642.56</v>
      </c>
      <c r="J10" s="394">
        <f>SUM(C10:I10)</f>
        <v>1724957.4400000002</v>
      </c>
      <c r="K10" s="28"/>
      <c r="L10" s="28"/>
      <c r="M10" s="30"/>
    </row>
    <row r="11" spans="1:36">
      <c r="A11" s="372"/>
      <c r="B11" s="111"/>
      <c r="C11" s="394"/>
      <c r="D11" s="394"/>
      <c r="E11" s="394"/>
      <c r="F11" s="394"/>
      <c r="G11" s="394"/>
      <c r="H11" s="394"/>
      <c r="I11" s="394"/>
      <c r="J11" s="394"/>
      <c r="K11" s="28"/>
      <c r="L11" s="28"/>
    </row>
    <row r="12" spans="1:36">
      <c r="A12" s="372" t="str">
        <f>_xlfn.TEXTJOIN(" ",TRUE,T5,"FY",T4)</f>
        <v>November FY 2026</v>
      </c>
      <c r="B12" s="111"/>
      <c r="C12" s="394">
        <f>'FY16 to FY26'!B159</f>
        <v>236441.88999999998</v>
      </c>
      <c r="D12" s="394">
        <f>'FY16 to FY26'!C159</f>
        <v>102254.29000000001</v>
      </c>
      <c r="E12" s="394">
        <f>'FY16 to FY26'!D159</f>
        <v>711662.51000000013</v>
      </c>
      <c r="F12" s="394">
        <f>'FY16 to FY26'!E159</f>
        <v>125759.66</v>
      </c>
      <c r="G12" s="394">
        <f>'FY16 to FY26'!F159</f>
        <v>77750.360000000015</v>
      </c>
      <c r="H12" s="394">
        <f>'FY16 to FY26'!G159</f>
        <v>255780.61</v>
      </c>
      <c r="I12" s="394">
        <f>'FY16 to FY26'!H159</f>
        <v>178563.88</v>
      </c>
      <c r="J12" s="394">
        <f>SUM(C12:I12)</f>
        <v>1688213.2000000002</v>
      </c>
      <c r="K12" s="28"/>
      <c r="L12" s="28"/>
    </row>
    <row r="13" spans="1:36">
      <c r="A13" s="334"/>
      <c r="B13" s="111"/>
      <c r="C13" s="111"/>
      <c r="D13" s="111"/>
      <c r="E13" s="111"/>
      <c r="F13" s="111"/>
      <c r="G13" s="111"/>
      <c r="H13" s="111"/>
      <c r="I13" s="111"/>
      <c r="J13" s="111"/>
      <c r="K13" s="28"/>
      <c r="L13" s="28"/>
    </row>
    <row r="14" spans="1:36">
      <c r="A14" s="115" t="s">
        <v>208</v>
      </c>
      <c r="B14" s="109"/>
      <c r="C14" s="119">
        <f>(C12-C10)/C10</f>
        <v>-6.1219743894979452E-2</v>
      </c>
      <c r="D14" s="119">
        <f t="shared" ref="D14:J14" si="0">(D12-D10)/D10</f>
        <v>0.12696151959838881</v>
      </c>
      <c r="E14" s="119">
        <f t="shared" si="0"/>
        <v>-7.1454026287363873E-2</v>
      </c>
      <c r="F14" s="119">
        <f t="shared" si="0"/>
        <v>0.15538436662238414</v>
      </c>
      <c r="G14" s="119">
        <f t="shared" si="0"/>
        <v>-4.680607957140185E-2</v>
      </c>
      <c r="H14" s="119">
        <f t="shared" si="0"/>
        <v>-6.6078290333652256E-2</v>
      </c>
      <c r="I14" s="119">
        <f t="shared" si="0"/>
        <v>0.17753142653355369</v>
      </c>
      <c r="J14" s="119">
        <f t="shared" si="0"/>
        <v>-2.1301534256984327E-2</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November FY 2025</v>
      </c>
      <c r="B19" s="111"/>
      <c r="C19" s="394">
        <f>SUM('FY16 to FY26'!B140:B144)</f>
        <v>2613487.87</v>
      </c>
      <c r="D19" s="394">
        <f>SUM('FY16 to FY26'!C140:C144)</f>
        <v>520604.66000000003</v>
      </c>
      <c r="E19" s="394">
        <f>SUM('FY16 to FY26'!D140:D144)</f>
        <v>4239599.6099999994</v>
      </c>
      <c r="F19" s="394">
        <f>SUM('FY16 to FY26'!E140:E144)</f>
        <v>804702.65999999992</v>
      </c>
      <c r="G19" s="394">
        <f>SUM('FY16 to FY26'!F140:F144)</f>
        <v>689381.29</v>
      </c>
      <c r="H19" s="394">
        <f>SUM('FY16 to FY26'!G140:G144)</f>
        <v>2453580.31</v>
      </c>
      <c r="I19" s="394">
        <f>SUM('FY16 to FY26'!H140:H144)</f>
        <v>1231312.4500000002</v>
      </c>
      <c r="J19" s="394">
        <f>SUM(C19:I19)</f>
        <v>12552668.850000001</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November FY 2026</v>
      </c>
      <c r="B21" s="108"/>
      <c r="C21" s="394">
        <f>'FY16 to FY26'!B167</f>
        <v>2602833.4500000002</v>
      </c>
      <c r="D21" s="394">
        <f>'FY16 to FY26'!C167</f>
        <v>539432.07000000007</v>
      </c>
      <c r="E21" s="394">
        <f>'FY16 to FY26'!D167</f>
        <v>4269223.43</v>
      </c>
      <c r="F21" s="394">
        <f>'FY16 to FY26'!E167</f>
        <v>834638.4</v>
      </c>
      <c r="G21" s="394">
        <f>'FY16 to FY26'!F167</f>
        <v>674088.87</v>
      </c>
      <c r="H21" s="394">
        <f>'FY16 to FY26'!G167</f>
        <v>2642869.7000000002</v>
      </c>
      <c r="I21" s="394">
        <f>'FY16 to FY26'!H167</f>
        <v>1325587.4900000002</v>
      </c>
      <c r="J21" s="394">
        <f>SUM(C21:I21)</f>
        <v>12888673.410000002</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-4.0767053569680141E-3</v>
      </c>
      <c r="D23" s="119">
        <f t="shared" si="2"/>
        <v>3.6164505327324639E-2</v>
      </c>
      <c r="E23" s="119">
        <f t="shared" si="2"/>
        <v>6.9874098323167606E-3</v>
      </c>
      <c r="F23" s="119">
        <f t="shared" si="2"/>
        <v>3.7200995458372299E-2</v>
      </c>
      <c r="G23" s="119">
        <f t="shared" si="2"/>
        <v>-2.2182818451600333E-2</v>
      </c>
      <c r="H23" s="119">
        <f t="shared" si="2"/>
        <v>7.7148234858471013E-2</v>
      </c>
      <c r="I23" s="119">
        <f t="shared" si="2"/>
        <v>7.6564676983490274E-2</v>
      </c>
      <c r="J23" s="119">
        <f>(J21-J19)/J19</f>
        <v>2.676757939009922E-2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November 2025</v>
      </c>
      <c r="B27" s="111"/>
      <c r="C27" s="394">
        <f>SUM((C19*1.05))</f>
        <v>2744162.2635000004</v>
      </c>
      <c r="D27" s="394">
        <f t="shared" ref="D27:I27" si="4">SUM((D19*1.05))</f>
        <v>546634.89300000004</v>
      </c>
      <c r="E27" s="394">
        <f t="shared" si="4"/>
        <v>4451579.5904999999</v>
      </c>
      <c r="F27" s="394">
        <f t="shared" si="4"/>
        <v>844937.79299999995</v>
      </c>
      <c r="G27" s="394">
        <f t="shared" si="4"/>
        <v>723850.35450000002</v>
      </c>
      <c r="H27" s="394">
        <f t="shared" si="4"/>
        <v>2576259.3255000003</v>
      </c>
      <c r="I27" s="394">
        <f t="shared" si="4"/>
        <v>1292878.0725000002</v>
      </c>
      <c r="J27" s="394">
        <f>SUM((J19*1.05))</f>
        <v>13180302.292500002</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November 2025</v>
      </c>
      <c r="B29" s="111"/>
      <c r="C29" s="394">
        <f>C21</f>
        <v>2602833.4500000002</v>
      </c>
      <c r="D29" s="394">
        <f t="shared" ref="D29:J29" si="5">D21</f>
        <v>539432.07000000007</v>
      </c>
      <c r="E29" s="394">
        <f t="shared" si="5"/>
        <v>4269223.43</v>
      </c>
      <c r="F29" s="394">
        <f t="shared" si="5"/>
        <v>834638.4</v>
      </c>
      <c r="G29" s="394">
        <f t="shared" si="5"/>
        <v>674088.87</v>
      </c>
      <c r="H29" s="394">
        <f t="shared" si="5"/>
        <v>2642869.7000000002</v>
      </c>
      <c r="I29" s="394">
        <f t="shared" si="5"/>
        <v>1325587.4900000002</v>
      </c>
      <c r="J29" s="394">
        <f t="shared" si="5"/>
        <v>12888673.410000002</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-141328.81350000016</v>
      </c>
      <c r="D31" s="395">
        <f t="shared" si="6"/>
        <v>-7202.8229999999749</v>
      </c>
      <c r="E31" s="395">
        <f t="shared" si="6"/>
        <v>-182356.16050000023</v>
      </c>
      <c r="F31" s="395">
        <f t="shared" si="6"/>
        <v>-10299.392999999924</v>
      </c>
      <c r="G31" s="395">
        <f t="shared" si="6"/>
        <v>-49761.48450000002</v>
      </c>
      <c r="H31" s="395">
        <f t="shared" si="6"/>
        <v>66610.374499999918</v>
      </c>
      <c r="I31" s="395">
        <f t="shared" si="6"/>
        <v>32709.417499999981</v>
      </c>
      <c r="J31" s="395">
        <f t="shared" si="6"/>
        <v>-291628.8825000003</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2025-12-05T15:47:52Z</dcterms:modified>
</cp:coreProperties>
</file>