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Public Information Specialist Documents\Website\Grants\"/>
    </mc:Choice>
  </mc:AlternateContent>
  <bookViews>
    <workbookView xWindow="0" yWindow="0" windowWidth="25200" windowHeight="12576"/>
  </bookViews>
  <sheets>
    <sheet name="Overall Coll %" sheetId="4" r:id="rId1"/>
    <sheet name="Monthly Collections" sheetId="2" r:id="rId2"/>
    <sheet name="FY12-FY17 Collections" sheetId="1" r:id="rId3"/>
    <sheet name="Sales By Counties" sheetId="8" r:id="rId4"/>
    <sheet name="% Collection by Region" sheetId="3" r:id="rId5"/>
  </sheets>
  <definedNames>
    <definedName name="_xlnm.Print_Area" localSheetId="0">'Overall Coll %'!$A$1:$I$38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9" i="3" l="1"/>
  <c r="I19" i="3"/>
  <c r="K19" i="3"/>
  <c r="M19" i="3"/>
  <c r="O19" i="3"/>
  <c r="G19" i="3"/>
  <c r="E19" i="3"/>
  <c r="C19" i="3"/>
  <c r="A14" i="3"/>
  <c r="O10" i="3"/>
  <c r="M10" i="3"/>
  <c r="K10" i="3"/>
  <c r="I10" i="3"/>
  <c r="G10" i="3"/>
  <c r="E10" i="3"/>
  <c r="C10" i="3"/>
  <c r="A10" i="3"/>
  <c r="O19" i="2" l="1"/>
  <c r="E35" i="4" l="1"/>
  <c r="E31" i="4"/>
  <c r="J88" i="1" l="1"/>
  <c r="J87" i="1" l="1"/>
  <c r="O17" i="2"/>
  <c r="N21" i="2" l="1"/>
  <c r="M21" i="2"/>
  <c r="J86" i="1"/>
  <c r="O16" i="2" l="1"/>
  <c r="J85" i="1" l="1"/>
  <c r="O15" i="2"/>
  <c r="EE68" i="8" l="1"/>
  <c r="ED68" i="8"/>
  <c r="EC68" i="8"/>
  <c r="EB68" i="8"/>
  <c r="EA68" i="8"/>
  <c r="DZ68" i="8"/>
  <c r="DY68" i="8"/>
  <c r="DX68" i="8"/>
  <c r="DW68" i="8"/>
  <c r="DV68" i="8"/>
  <c r="DU68" i="8"/>
  <c r="DT68" i="8"/>
  <c r="EE65" i="8"/>
  <c r="ED65" i="8"/>
  <c r="EC65" i="8"/>
  <c r="EB65" i="8"/>
  <c r="EA65" i="8"/>
  <c r="DZ65" i="8"/>
  <c r="DY65" i="8"/>
  <c r="DX65" i="8"/>
  <c r="DW65" i="8"/>
  <c r="DV65" i="8"/>
  <c r="DU65" i="8"/>
  <c r="DT65" i="8"/>
  <c r="EE63" i="8"/>
  <c r="ED63" i="8"/>
  <c r="EC63" i="8"/>
  <c r="EB63" i="8"/>
  <c r="EA63" i="8"/>
  <c r="DZ63" i="8"/>
  <c r="DY63" i="8"/>
  <c r="DX63" i="8"/>
  <c r="DW63" i="8"/>
  <c r="DV63" i="8"/>
  <c r="DU63" i="8"/>
  <c r="DT63" i="8"/>
  <c r="DS63" i="8"/>
  <c r="DR63" i="8"/>
  <c r="DQ63" i="8"/>
  <c r="DP63" i="8"/>
  <c r="DO63" i="8"/>
  <c r="DN63" i="8"/>
  <c r="DM63" i="8"/>
  <c r="DL63" i="8"/>
  <c r="EE56" i="8"/>
  <c r="ED56" i="8"/>
  <c r="EC56" i="8"/>
  <c r="EB56" i="8"/>
  <c r="EA56" i="8"/>
  <c r="DZ56" i="8"/>
  <c r="DY56" i="8"/>
  <c r="DX56" i="8"/>
  <c r="DW56" i="8"/>
  <c r="DV56" i="8"/>
  <c r="DU56" i="8"/>
  <c r="DT56" i="8"/>
  <c r="DS56" i="8"/>
  <c r="DR56" i="8"/>
  <c r="DQ56" i="8"/>
  <c r="DP56" i="8"/>
  <c r="DO56" i="8"/>
  <c r="DN56" i="8"/>
  <c r="DM56" i="8"/>
  <c r="DL56" i="8"/>
  <c r="EE48" i="8"/>
  <c r="ED48" i="8"/>
  <c r="EC48" i="8"/>
  <c r="EB48" i="8"/>
  <c r="EA48" i="8"/>
  <c r="DZ48" i="8"/>
  <c r="DY48" i="8"/>
  <c r="DX48" i="8"/>
  <c r="DW48" i="8"/>
  <c r="DV48" i="8"/>
  <c r="DU48" i="8"/>
  <c r="DT48" i="8"/>
  <c r="DS48" i="8"/>
  <c r="DR48" i="8"/>
  <c r="DQ48" i="8"/>
  <c r="DP48" i="8"/>
  <c r="DO48" i="8"/>
  <c r="DN48" i="8"/>
  <c r="DM48" i="8"/>
  <c r="DL48" i="8"/>
  <c r="DK63" i="8"/>
  <c r="DJ63" i="8"/>
  <c r="DK56" i="8"/>
  <c r="DJ56" i="8"/>
  <c r="DK48" i="8"/>
  <c r="DJ48" i="8"/>
  <c r="EE39" i="8"/>
  <c r="ED39" i="8"/>
  <c r="EC39" i="8"/>
  <c r="EB39" i="8"/>
  <c r="EA39" i="8"/>
  <c r="DZ39" i="8"/>
  <c r="DY39" i="8"/>
  <c r="DX39" i="8"/>
  <c r="DW39" i="8"/>
  <c r="DV39" i="8"/>
  <c r="DU39" i="8"/>
  <c r="DT39" i="8"/>
  <c r="DS39" i="8"/>
  <c r="DR39" i="8"/>
  <c r="DQ39" i="8"/>
  <c r="DP39" i="8"/>
  <c r="DO39" i="8"/>
  <c r="DN39" i="8"/>
  <c r="DM39" i="8"/>
  <c r="DL39" i="8"/>
  <c r="DK39" i="8"/>
  <c r="DJ39" i="8"/>
  <c r="EE30" i="8"/>
  <c r="ED30" i="8"/>
  <c r="EC30" i="8"/>
  <c r="EB30" i="8"/>
  <c r="EA30" i="8"/>
  <c r="DZ30" i="8"/>
  <c r="DY30" i="8"/>
  <c r="DX30" i="8"/>
  <c r="DW30" i="8"/>
  <c r="DV30" i="8"/>
  <c r="DU30" i="8"/>
  <c r="DT30" i="8"/>
  <c r="DS30" i="8"/>
  <c r="DR30" i="8"/>
  <c r="DQ30" i="8"/>
  <c r="DP30" i="8"/>
  <c r="DO30" i="8"/>
  <c r="DN30" i="8"/>
  <c r="DM30" i="8"/>
  <c r="DL30" i="8"/>
  <c r="DK30" i="8"/>
  <c r="DJ30" i="8"/>
  <c r="EE18" i="8"/>
  <c r="ED18" i="8"/>
  <c r="EC18" i="8"/>
  <c r="EB18" i="8"/>
  <c r="EA18" i="8"/>
  <c r="DZ18" i="8"/>
  <c r="DY18" i="8"/>
  <c r="DX18" i="8"/>
  <c r="DW18" i="8"/>
  <c r="DV18" i="8"/>
  <c r="DU18" i="8"/>
  <c r="DT18" i="8"/>
  <c r="DS18" i="8"/>
  <c r="DR18" i="8"/>
  <c r="DQ18" i="8"/>
  <c r="DP18" i="8"/>
  <c r="DO18" i="8"/>
  <c r="DN18" i="8"/>
  <c r="DM18" i="8"/>
  <c r="DL18" i="8"/>
  <c r="DK18" i="8"/>
  <c r="DJ18" i="8"/>
  <c r="EE11" i="8"/>
  <c r="ED11" i="8"/>
  <c r="EC11" i="8"/>
  <c r="EB11" i="8"/>
  <c r="EA11" i="8"/>
  <c r="DZ11" i="8"/>
  <c r="DY11" i="8"/>
  <c r="DX11" i="8"/>
  <c r="DW11" i="8"/>
  <c r="DV11" i="8"/>
  <c r="DU11" i="8"/>
  <c r="DT11" i="8"/>
  <c r="DS11" i="8"/>
  <c r="DR11" i="8"/>
  <c r="DQ11" i="8"/>
  <c r="DP11" i="8"/>
  <c r="DO11" i="8"/>
  <c r="DN11" i="8"/>
  <c r="DM11" i="8"/>
  <c r="DL11" i="8"/>
  <c r="DK11" i="8"/>
  <c r="DJ11" i="8"/>
  <c r="DS65" i="8" l="1"/>
  <c r="DS68" i="8" s="1"/>
  <c r="DR65" i="8"/>
  <c r="DR68" i="8" s="1"/>
  <c r="DP65" i="8"/>
  <c r="DP68" i="8" s="1"/>
  <c r="DQ65" i="8"/>
  <c r="DQ68" i="8" s="1"/>
  <c r="DO65" i="8"/>
  <c r="DO68" i="8" s="1"/>
  <c r="DN65" i="8"/>
  <c r="DN68" i="8" s="1"/>
  <c r="DL65" i="8"/>
  <c r="DL68" i="8" s="1"/>
  <c r="DM65" i="8"/>
  <c r="DM68" i="8" s="1"/>
  <c r="DK65" i="8"/>
  <c r="DK68" i="8" s="1"/>
  <c r="DJ65" i="8"/>
  <c r="DJ68" i="8" s="1"/>
  <c r="DI63" i="8"/>
  <c r="DH63" i="8"/>
  <c r="DI56" i="8"/>
  <c r="DH56" i="8"/>
  <c r="DI48" i="8"/>
  <c r="DH48" i="8"/>
  <c r="DI39" i="8"/>
  <c r="DH39" i="8"/>
  <c r="DI30" i="8"/>
  <c r="DH30" i="8"/>
  <c r="DI18" i="8"/>
  <c r="DH18" i="8"/>
  <c r="DI11" i="8"/>
  <c r="DH11" i="8"/>
  <c r="J84" i="1"/>
  <c r="O14" i="2"/>
  <c r="DH65" i="8" l="1"/>
  <c r="DH68" i="8" s="1"/>
  <c r="DI65" i="8"/>
  <c r="DI68" i="8" s="1"/>
  <c r="J83" i="1"/>
  <c r="E19" i="4" l="1"/>
  <c r="J81" i="1" l="1"/>
  <c r="DE63" i="8" l="1"/>
  <c r="DC63" i="8"/>
  <c r="DA63" i="8"/>
  <c r="DE56" i="8"/>
  <c r="DC56" i="8"/>
  <c r="DA56" i="8"/>
  <c r="DE48" i="8"/>
  <c r="DC48" i="8"/>
  <c r="DA48" i="8"/>
  <c r="DE39" i="8"/>
  <c r="DC39" i="8"/>
  <c r="DA39" i="8"/>
  <c r="DE30" i="8"/>
  <c r="DC30" i="8"/>
  <c r="DA30" i="8"/>
  <c r="DE18" i="8"/>
  <c r="DE11" i="8"/>
  <c r="DC18" i="8"/>
  <c r="DA18" i="8"/>
  <c r="DA11" i="8"/>
  <c r="DC11" i="8"/>
  <c r="DB39" i="8"/>
  <c r="CY63" i="8"/>
  <c r="CY56" i="8"/>
  <c r="CY48" i="8"/>
  <c r="CZ39" i="8"/>
  <c r="CY39" i="8"/>
  <c r="CY30" i="8"/>
  <c r="CY18" i="8"/>
  <c r="CY11" i="8"/>
  <c r="J80" i="1"/>
  <c r="DE65" i="8" l="1"/>
  <c r="DE68" i="8" s="1"/>
  <c r="DC65" i="8"/>
  <c r="DC68" i="8" s="1"/>
  <c r="CY65" i="8"/>
  <c r="CY68" i="8" s="1"/>
  <c r="DA65" i="8"/>
  <c r="DA68" i="8" s="1"/>
  <c r="E13" i="4" l="1"/>
  <c r="CW63" i="8" l="1"/>
  <c r="CW56" i="8"/>
  <c r="CW48" i="8"/>
  <c r="CW39" i="8"/>
  <c r="CX39" i="8"/>
  <c r="CW30" i="8"/>
  <c r="CW18" i="8"/>
  <c r="CW11" i="8"/>
  <c r="J79" i="1"/>
  <c r="CW65" i="8" l="1"/>
  <c r="CW68" i="8" s="1"/>
  <c r="CU63" i="8"/>
  <c r="CU56" i="8"/>
  <c r="CU48" i="8"/>
  <c r="CU39" i="8"/>
  <c r="CU30" i="8"/>
  <c r="CU18" i="8"/>
  <c r="CU11" i="8"/>
  <c r="J78" i="1"/>
  <c r="H78" i="1"/>
  <c r="G78" i="1"/>
  <c r="F78" i="1"/>
  <c r="E78" i="1"/>
  <c r="D78" i="1"/>
  <c r="C78" i="1"/>
  <c r="B78" i="1"/>
  <c r="O8" i="2"/>
  <c r="I8" i="2"/>
  <c r="CU65" i="8" l="1"/>
  <c r="CU68" i="8" s="1"/>
  <c r="DF63" i="8"/>
  <c r="DD63" i="8"/>
  <c r="DB63" i="8"/>
  <c r="CZ63" i="8"/>
  <c r="CX63" i="8"/>
  <c r="CV63" i="8"/>
  <c r="CT63" i="8"/>
  <c r="CS63" i="8"/>
  <c r="CR63" i="8"/>
  <c r="CQ63" i="8"/>
  <c r="CP63" i="8"/>
  <c r="CO63" i="8"/>
  <c r="CN63" i="8"/>
  <c r="CM63" i="8"/>
  <c r="CL63" i="8"/>
  <c r="CK63" i="8"/>
  <c r="CJ63" i="8"/>
  <c r="CI63" i="8"/>
  <c r="CG63" i="8"/>
  <c r="CF63" i="8"/>
  <c r="CE63" i="8"/>
  <c r="CD63" i="8"/>
  <c r="CC63" i="8"/>
  <c r="CB63" i="8"/>
  <c r="CA63" i="8"/>
  <c r="BZ63" i="8"/>
  <c r="BY63" i="8"/>
  <c r="BX63" i="8"/>
  <c r="BW63" i="8"/>
  <c r="BV63" i="8"/>
  <c r="BU63" i="8"/>
  <c r="BT63" i="8"/>
  <c r="BS63" i="8"/>
  <c r="BR63" i="8"/>
  <c r="BQ63" i="8"/>
  <c r="BP63" i="8"/>
  <c r="BO63" i="8"/>
  <c r="BN63" i="8"/>
  <c r="BM63" i="8"/>
  <c r="BL63" i="8"/>
  <c r="BK63" i="8"/>
  <c r="BJ63" i="8"/>
  <c r="DF56" i="8"/>
  <c r="DD56" i="8"/>
  <c r="DB56" i="8"/>
  <c r="CZ56" i="8"/>
  <c r="CX56" i="8"/>
  <c r="CV56" i="8"/>
  <c r="CT56" i="8"/>
  <c r="CS56" i="8"/>
  <c r="CR56" i="8"/>
  <c r="CQ56" i="8"/>
  <c r="CP56" i="8"/>
  <c r="CO56" i="8"/>
  <c r="CN56" i="8"/>
  <c r="CM56" i="8"/>
  <c r="CL56" i="8"/>
  <c r="CK56" i="8"/>
  <c r="CJ56" i="8"/>
  <c r="CI56" i="8"/>
  <c r="CG56" i="8"/>
  <c r="CF56" i="8"/>
  <c r="CE56" i="8"/>
  <c r="CD56" i="8"/>
  <c r="CC56" i="8"/>
  <c r="CB56" i="8"/>
  <c r="CA56" i="8"/>
  <c r="BZ56" i="8"/>
  <c r="BY56" i="8"/>
  <c r="BX56" i="8"/>
  <c r="BW56" i="8"/>
  <c r="BV56" i="8"/>
  <c r="BU56" i="8"/>
  <c r="BT56" i="8"/>
  <c r="BS56" i="8"/>
  <c r="BR56" i="8"/>
  <c r="BQ56" i="8"/>
  <c r="BP56" i="8"/>
  <c r="BO56" i="8"/>
  <c r="BN56" i="8"/>
  <c r="BM56" i="8"/>
  <c r="BL56" i="8"/>
  <c r="BK56" i="8"/>
  <c r="BJ56" i="8"/>
  <c r="DF48" i="8"/>
  <c r="DD48" i="8"/>
  <c r="DB48" i="8"/>
  <c r="CZ48" i="8"/>
  <c r="CX48" i="8"/>
  <c r="CV48" i="8"/>
  <c r="CT48" i="8"/>
  <c r="CS48" i="8"/>
  <c r="CR48" i="8"/>
  <c r="CQ48" i="8"/>
  <c r="CP48" i="8"/>
  <c r="CO48" i="8"/>
  <c r="CN48" i="8"/>
  <c r="CM48" i="8"/>
  <c r="CL48" i="8"/>
  <c r="CK48" i="8"/>
  <c r="CJ48" i="8"/>
  <c r="CI48" i="8"/>
  <c r="CG48" i="8"/>
  <c r="CF48" i="8"/>
  <c r="CE48" i="8"/>
  <c r="CD48" i="8"/>
  <c r="CC48" i="8"/>
  <c r="CB48" i="8"/>
  <c r="CA48" i="8"/>
  <c r="BZ48" i="8"/>
  <c r="BY48" i="8"/>
  <c r="BX48" i="8"/>
  <c r="BW48" i="8"/>
  <c r="BV48" i="8"/>
  <c r="BU48" i="8"/>
  <c r="BT48" i="8"/>
  <c r="BS48" i="8"/>
  <c r="BR48" i="8"/>
  <c r="BQ48" i="8"/>
  <c r="BP48" i="8"/>
  <c r="BO48" i="8"/>
  <c r="BN48" i="8"/>
  <c r="BM48" i="8"/>
  <c r="BL48" i="8"/>
  <c r="BK48" i="8"/>
  <c r="BJ48" i="8"/>
  <c r="DF39" i="8"/>
  <c r="DD39" i="8"/>
  <c r="CV39" i="8"/>
  <c r="CT39" i="8"/>
  <c r="CS39" i="8"/>
  <c r="CR39" i="8"/>
  <c r="CQ39" i="8"/>
  <c r="CP39" i="8"/>
  <c r="CO39" i="8"/>
  <c r="CN39" i="8"/>
  <c r="CM39" i="8"/>
  <c r="CL39" i="8"/>
  <c r="CK39" i="8"/>
  <c r="CJ39" i="8"/>
  <c r="CI39" i="8"/>
  <c r="CG39" i="8"/>
  <c r="CF39" i="8"/>
  <c r="CE39" i="8"/>
  <c r="CD39" i="8"/>
  <c r="CC39" i="8"/>
  <c r="CB39" i="8"/>
  <c r="CA39" i="8"/>
  <c r="BZ39" i="8"/>
  <c r="BY39" i="8"/>
  <c r="BX39" i="8"/>
  <c r="BW39" i="8"/>
  <c r="BV39" i="8"/>
  <c r="BU39" i="8"/>
  <c r="BT39" i="8"/>
  <c r="BS39" i="8"/>
  <c r="BR39" i="8"/>
  <c r="BQ39" i="8"/>
  <c r="BP39" i="8"/>
  <c r="BO39" i="8"/>
  <c r="BN39" i="8"/>
  <c r="BM39" i="8"/>
  <c r="BL39" i="8"/>
  <c r="BK39" i="8"/>
  <c r="BJ39" i="8"/>
  <c r="DF30" i="8"/>
  <c r="DD30" i="8"/>
  <c r="DB30" i="8"/>
  <c r="CZ30" i="8"/>
  <c r="CX30" i="8"/>
  <c r="CV30" i="8"/>
  <c r="CT30" i="8"/>
  <c r="CS30" i="8"/>
  <c r="CR30" i="8"/>
  <c r="CQ30" i="8"/>
  <c r="CP30" i="8"/>
  <c r="CO30" i="8"/>
  <c r="CN30" i="8"/>
  <c r="CM30" i="8"/>
  <c r="CL30" i="8"/>
  <c r="CK30" i="8"/>
  <c r="CJ30" i="8"/>
  <c r="CI30" i="8"/>
  <c r="CG30" i="8"/>
  <c r="CF30" i="8"/>
  <c r="CD30" i="8"/>
  <c r="CC30" i="8"/>
  <c r="CB30" i="8"/>
  <c r="CA30" i="8"/>
  <c r="BZ30" i="8"/>
  <c r="BY30" i="8"/>
  <c r="BX30" i="8"/>
  <c r="BW30" i="8"/>
  <c r="BV30" i="8"/>
  <c r="BU30" i="8"/>
  <c r="BT30" i="8"/>
  <c r="BS30" i="8"/>
  <c r="BR30" i="8"/>
  <c r="BQ30" i="8"/>
  <c r="BP30" i="8"/>
  <c r="BO30" i="8"/>
  <c r="BN30" i="8"/>
  <c r="BM30" i="8"/>
  <c r="BL30" i="8"/>
  <c r="BK30" i="8"/>
  <c r="BJ30" i="8"/>
  <c r="CE27" i="8"/>
  <c r="CE30" i="8" s="1"/>
  <c r="DF18" i="8"/>
  <c r="DD18" i="8"/>
  <c r="DB18" i="8"/>
  <c r="CZ18" i="8"/>
  <c r="CX18" i="8"/>
  <c r="CV18" i="8"/>
  <c r="CT18" i="8"/>
  <c r="CS18" i="8"/>
  <c r="CR18" i="8"/>
  <c r="CQ18" i="8"/>
  <c r="CP18" i="8"/>
  <c r="CO18" i="8"/>
  <c r="CN18" i="8"/>
  <c r="CM18" i="8"/>
  <c r="CL18" i="8"/>
  <c r="CK18" i="8"/>
  <c r="CJ18" i="8"/>
  <c r="CI18" i="8"/>
  <c r="CG18" i="8"/>
  <c r="CF18" i="8"/>
  <c r="CE18" i="8"/>
  <c r="CD18" i="8"/>
  <c r="CC18" i="8"/>
  <c r="CB18" i="8"/>
  <c r="CA18" i="8"/>
  <c r="BZ18" i="8"/>
  <c r="BY18" i="8"/>
  <c r="BX18" i="8"/>
  <c r="BW18" i="8"/>
  <c r="BV18" i="8"/>
  <c r="BU18" i="8"/>
  <c r="BT18" i="8"/>
  <c r="BS18" i="8"/>
  <c r="BR18" i="8"/>
  <c r="BQ18" i="8"/>
  <c r="BP18" i="8"/>
  <c r="BO18" i="8"/>
  <c r="BN18" i="8"/>
  <c r="BM18" i="8"/>
  <c r="BL18" i="8"/>
  <c r="BK18" i="8"/>
  <c r="BJ18" i="8"/>
  <c r="DF11" i="8"/>
  <c r="DD11" i="8"/>
  <c r="DB11" i="8"/>
  <c r="CZ11" i="8"/>
  <c r="CX11" i="8"/>
  <c r="CV11" i="8"/>
  <c r="CT11" i="8"/>
  <c r="CS11" i="8"/>
  <c r="CR11" i="8"/>
  <c r="CQ11" i="8"/>
  <c r="CP11" i="8"/>
  <c r="CO11" i="8"/>
  <c r="CN11" i="8"/>
  <c r="CM11" i="8"/>
  <c r="CL11" i="8"/>
  <c r="CK11" i="8"/>
  <c r="CJ11" i="8"/>
  <c r="CI11" i="8"/>
  <c r="CG11" i="8"/>
  <c r="CF11" i="8"/>
  <c r="CE11" i="8"/>
  <c r="CD11" i="8"/>
  <c r="CC11" i="8"/>
  <c r="CB11" i="8"/>
  <c r="CA11" i="8"/>
  <c r="BZ11" i="8"/>
  <c r="BY11" i="8"/>
  <c r="BX11" i="8"/>
  <c r="BW11" i="8"/>
  <c r="BV11" i="8"/>
  <c r="BU11" i="8"/>
  <c r="BT11" i="8"/>
  <c r="BS11" i="8"/>
  <c r="BR11" i="8"/>
  <c r="BQ11" i="8"/>
  <c r="BP11" i="8"/>
  <c r="BO11" i="8"/>
  <c r="BN11" i="8"/>
  <c r="BM11" i="8"/>
  <c r="BL11" i="8"/>
  <c r="BK11" i="8"/>
  <c r="BJ11" i="8"/>
  <c r="DF65" i="8" l="1"/>
  <c r="DF68" i="8" s="1"/>
  <c r="BS65" i="8"/>
  <c r="BS68" i="8" s="1"/>
  <c r="BW65" i="8"/>
  <c r="BW68" i="8" s="1"/>
  <c r="CA65" i="8"/>
  <c r="CA68" i="8" s="1"/>
  <c r="BY65" i="8"/>
  <c r="BY68" i="8" s="1"/>
  <c r="CG65" i="8"/>
  <c r="CG68" i="8" s="1"/>
  <c r="BL65" i="8"/>
  <c r="BL68" i="8" s="1"/>
  <c r="BP65" i="8"/>
  <c r="BP68" i="8" s="1"/>
  <c r="BT65" i="8"/>
  <c r="BT68" i="8" s="1"/>
  <c r="BX65" i="8"/>
  <c r="BX68" i="8" s="1"/>
  <c r="CB65" i="8"/>
  <c r="CB68" i="8" s="1"/>
  <c r="CF65" i="8"/>
  <c r="CF68" i="8" s="1"/>
  <c r="CK65" i="8"/>
  <c r="CK68" i="8" s="1"/>
  <c r="CO65" i="8"/>
  <c r="CO68" i="8" s="1"/>
  <c r="CS65" i="8"/>
  <c r="CS68" i="8" s="1"/>
  <c r="BN65" i="8"/>
  <c r="BN68" i="8" s="1"/>
  <c r="BR65" i="8"/>
  <c r="BR68" i="8" s="1"/>
  <c r="BV65" i="8"/>
  <c r="BV68" i="8" s="1"/>
  <c r="BZ65" i="8"/>
  <c r="BZ68" i="8" s="1"/>
  <c r="CD65" i="8"/>
  <c r="CD68" i="8" s="1"/>
  <c r="CI65" i="8"/>
  <c r="CI68" i="8" s="1"/>
  <c r="CM65" i="8"/>
  <c r="CM68" i="8" s="1"/>
  <c r="CQ65" i="8"/>
  <c r="CQ68" i="8" s="1"/>
  <c r="CE65" i="8"/>
  <c r="CE68" i="8" s="1"/>
  <c r="BU65" i="8"/>
  <c r="BU68" i="8" s="1"/>
  <c r="CC65" i="8"/>
  <c r="CC68" i="8" s="1"/>
  <c r="CX65" i="8"/>
  <c r="CX68" i="8" s="1"/>
  <c r="BM65" i="8"/>
  <c r="BM68" i="8" s="1"/>
  <c r="BQ65" i="8"/>
  <c r="BQ68" i="8" s="1"/>
  <c r="CL65" i="8"/>
  <c r="CL68" i="8" s="1"/>
  <c r="CP65" i="8"/>
  <c r="CP68" i="8" s="1"/>
  <c r="CT65" i="8"/>
  <c r="CT68" i="8" s="1"/>
  <c r="DB65" i="8"/>
  <c r="DB68" i="8" s="1"/>
  <c r="BK65" i="8"/>
  <c r="BK68" i="8" s="1"/>
  <c r="BO65" i="8"/>
  <c r="BO68" i="8" s="1"/>
  <c r="CJ65" i="8"/>
  <c r="CJ68" i="8" s="1"/>
  <c r="CN65" i="8"/>
  <c r="CN68" i="8" s="1"/>
  <c r="CR65" i="8"/>
  <c r="CR68" i="8" s="1"/>
  <c r="DD65" i="8"/>
  <c r="DD68" i="8" s="1"/>
  <c r="BJ65" i="8"/>
  <c r="BJ68" i="8" s="1"/>
  <c r="CZ65" i="8"/>
  <c r="CZ68" i="8" s="1"/>
  <c r="CV65" i="8"/>
  <c r="CV68" i="8" s="1"/>
  <c r="I91" i="1"/>
  <c r="H90" i="1"/>
  <c r="G90" i="1"/>
  <c r="F90" i="1"/>
  <c r="E90" i="1"/>
  <c r="D90" i="1"/>
  <c r="C90" i="1"/>
  <c r="B90" i="1"/>
  <c r="J89" i="1"/>
  <c r="J82" i="1"/>
  <c r="O12" i="3"/>
  <c r="O14" i="3" s="1"/>
  <c r="M12" i="3"/>
  <c r="M14" i="3" s="1"/>
  <c r="K12" i="3"/>
  <c r="K14" i="3" s="1"/>
  <c r="I12" i="3"/>
  <c r="I14" i="3" s="1"/>
  <c r="G12" i="3"/>
  <c r="G14" i="3" s="1"/>
  <c r="E12" i="3"/>
  <c r="E14" i="3" s="1"/>
  <c r="C12" i="3"/>
  <c r="J90" i="1" l="1"/>
  <c r="Q12" i="3"/>
  <c r="C14" i="3"/>
  <c r="J74" i="1" l="1"/>
  <c r="J47" i="2"/>
  <c r="I47" i="2"/>
  <c r="H47" i="2"/>
  <c r="G47" i="2"/>
  <c r="F47" i="2"/>
  <c r="E47" i="2"/>
  <c r="D47" i="2"/>
  <c r="C47" i="2"/>
  <c r="B47" i="2"/>
  <c r="G31" i="4" l="1"/>
  <c r="J73" i="1" l="1"/>
  <c r="G29" i="4" l="1"/>
  <c r="J72" i="1" l="1"/>
  <c r="G27" i="4" l="1"/>
  <c r="J63" i="1" l="1"/>
  <c r="J64" i="1"/>
  <c r="J65" i="1"/>
  <c r="J66" i="1"/>
  <c r="J67" i="1"/>
  <c r="J68" i="1"/>
  <c r="J69" i="1"/>
  <c r="J71" i="1"/>
  <c r="J70" i="1" l="1"/>
  <c r="G25" i="4"/>
  <c r="E33" i="4" l="1"/>
  <c r="C33" i="4"/>
  <c r="C38" i="4" s="1"/>
  <c r="K38" i="4" s="1"/>
  <c r="M31" i="4"/>
  <c r="K31" i="4"/>
  <c r="M29" i="4"/>
  <c r="K29" i="4"/>
  <c r="M27" i="4"/>
  <c r="K27" i="4"/>
  <c r="M25" i="4"/>
  <c r="K25" i="4"/>
  <c r="M23" i="4"/>
  <c r="K23" i="4"/>
  <c r="G23" i="4"/>
  <c r="M21" i="4"/>
  <c r="K21" i="4"/>
  <c r="G21" i="4"/>
  <c r="M19" i="4"/>
  <c r="K19" i="4"/>
  <c r="G19" i="4"/>
  <c r="M17" i="4"/>
  <c r="K17" i="4"/>
  <c r="G17" i="4"/>
  <c r="M15" i="4"/>
  <c r="K15" i="4"/>
  <c r="G15" i="4"/>
  <c r="M13" i="4"/>
  <c r="K13" i="4"/>
  <c r="G13" i="4"/>
  <c r="M11" i="4"/>
  <c r="K11" i="4"/>
  <c r="G11" i="4"/>
  <c r="M9" i="4"/>
  <c r="K9" i="4"/>
  <c r="G9" i="4"/>
  <c r="O27" i="3"/>
  <c r="K27" i="3"/>
  <c r="I27" i="3"/>
  <c r="G27" i="3"/>
  <c r="Q10" i="3"/>
  <c r="Q14" i="3" s="1"/>
  <c r="K47" i="2"/>
  <c r="J45" i="2"/>
  <c r="I45" i="2"/>
  <c r="H45" i="2"/>
  <c r="G45" i="2"/>
  <c r="F45" i="2"/>
  <c r="E45" i="2"/>
  <c r="D45" i="2"/>
  <c r="C45" i="2"/>
  <c r="B45" i="2"/>
  <c r="J44" i="2"/>
  <c r="I44" i="2"/>
  <c r="H44" i="2"/>
  <c r="G44" i="2"/>
  <c r="F44" i="2"/>
  <c r="E44" i="2"/>
  <c r="D44" i="2"/>
  <c r="C44" i="2"/>
  <c r="B44" i="2"/>
  <c r="L33" i="2"/>
  <c r="L32" i="2"/>
  <c r="L31" i="2"/>
  <c r="L30" i="2"/>
  <c r="L29" i="2"/>
  <c r="L28" i="2"/>
  <c r="L27" i="2"/>
  <c r="H21" i="2"/>
  <c r="O21" i="3" s="1"/>
  <c r="O29" i="3" s="1"/>
  <c r="G21" i="2"/>
  <c r="M21" i="3" s="1"/>
  <c r="M29" i="3" s="1"/>
  <c r="F21" i="2"/>
  <c r="K21" i="3" s="1"/>
  <c r="K29" i="3" s="1"/>
  <c r="E21" i="2"/>
  <c r="I21" i="3" s="1"/>
  <c r="I29" i="3" s="1"/>
  <c r="D21" i="2"/>
  <c r="G21" i="3" s="1"/>
  <c r="G29" i="3" s="1"/>
  <c r="C21" i="2"/>
  <c r="E21" i="3" s="1"/>
  <c r="E29" i="3" s="1"/>
  <c r="B21" i="2"/>
  <c r="C21" i="3" s="1"/>
  <c r="I19" i="2"/>
  <c r="I18" i="2"/>
  <c r="O18" i="2" s="1"/>
  <c r="O21" i="2" s="1"/>
  <c r="I17" i="2"/>
  <c r="I16" i="2"/>
  <c r="I15" i="2"/>
  <c r="I14" i="2"/>
  <c r="I13" i="2"/>
  <c r="I12" i="2"/>
  <c r="I11" i="2"/>
  <c r="O11" i="2" s="1"/>
  <c r="I10" i="2"/>
  <c r="O10" i="2" s="1"/>
  <c r="I9" i="2"/>
  <c r="H60" i="1"/>
  <c r="G60" i="1"/>
  <c r="F60" i="1"/>
  <c r="E60" i="1"/>
  <c r="E61" i="1" s="1"/>
  <c r="D60" i="1"/>
  <c r="C60" i="1"/>
  <c r="B60" i="1"/>
  <c r="J59" i="1"/>
  <c r="J52" i="1"/>
  <c r="H45" i="1"/>
  <c r="G45" i="1"/>
  <c r="F45" i="1"/>
  <c r="F46" i="1" s="1"/>
  <c r="E45" i="1"/>
  <c r="D45" i="1"/>
  <c r="C45" i="1"/>
  <c r="B45" i="1"/>
  <c r="B46" i="1" s="1"/>
  <c r="J43" i="1"/>
  <c r="J42" i="1"/>
  <c r="J41" i="1"/>
  <c r="J40" i="1"/>
  <c r="J39" i="1"/>
  <c r="J31" i="1"/>
  <c r="H31" i="1"/>
  <c r="G31" i="1"/>
  <c r="F31" i="1"/>
  <c r="E31" i="1"/>
  <c r="D31" i="1"/>
  <c r="C31" i="1"/>
  <c r="B31" i="1"/>
  <c r="J17" i="1"/>
  <c r="H17" i="1"/>
  <c r="G17" i="1"/>
  <c r="F17" i="1"/>
  <c r="E17" i="1"/>
  <c r="D17" i="1"/>
  <c r="C17" i="1"/>
  <c r="B17" i="1"/>
  <c r="H75" i="1"/>
  <c r="H91" i="1" s="1"/>
  <c r="G75" i="1"/>
  <c r="G91" i="1" s="1"/>
  <c r="F75" i="1"/>
  <c r="F91" i="1" s="1"/>
  <c r="E75" i="1"/>
  <c r="E91" i="1" s="1"/>
  <c r="D75" i="1"/>
  <c r="D91" i="1" s="1"/>
  <c r="C75" i="1"/>
  <c r="C91" i="1" s="1"/>
  <c r="B75" i="1"/>
  <c r="B91" i="1" s="1"/>
  <c r="E38" i="4" l="1"/>
  <c r="I29" i="4"/>
  <c r="O31" i="3"/>
  <c r="K31" i="3"/>
  <c r="I31" i="3"/>
  <c r="G31" i="3"/>
  <c r="C29" i="3"/>
  <c r="Q29" i="3" s="1"/>
  <c r="Q21" i="3"/>
  <c r="I27" i="4"/>
  <c r="I31" i="4"/>
  <c r="I11" i="4"/>
  <c r="I19" i="4"/>
  <c r="I25" i="4"/>
  <c r="C23" i="3"/>
  <c r="C27" i="3"/>
  <c r="C31" i="3" s="1"/>
  <c r="E23" i="3"/>
  <c r="E27" i="3"/>
  <c r="E31" i="3" s="1"/>
  <c r="M23" i="3"/>
  <c r="M27" i="3"/>
  <c r="M31" i="3" s="1"/>
  <c r="K23" i="3"/>
  <c r="G23" i="3"/>
  <c r="O23" i="3"/>
  <c r="I23" i="3"/>
  <c r="G76" i="1"/>
  <c r="D76" i="1"/>
  <c r="C76" i="1"/>
  <c r="J75" i="1"/>
  <c r="J91" i="1" s="1"/>
  <c r="Q19" i="3"/>
  <c r="H76" i="1"/>
  <c r="I9" i="4"/>
  <c r="I17" i="4"/>
  <c r="I15" i="4"/>
  <c r="I23" i="4"/>
  <c r="I13" i="4"/>
  <c r="I21" i="4"/>
  <c r="B76" i="1"/>
  <c r="F76" i="1"/>
  <c r="E76" i="1"/>
  <c r="E46" i="2"/>
  <c r="E49" i="2" s="1"/>
  <c r="B46" i="2"/>
  <c r="F46" i="2"/>
  <c r="L34" i="2"/>
  <c r="I21" i="2"/>
  <c r="D40" i="2"/>
  <c r="H40" i="2"/>
  <c r="L36" i="2"/>
  <c r="L45" i="2"/>
  <c r="C40" i="2"/>
  <c r="G40" i="2"/>
  <c r="J46" i="2"/>
  <c r="J40" i="2"/>
  <c r="L38" i="2"/>
  <c r="L35" i="2"/>
  <c r="L37" i="2"/>
  <c r="E40" i="2"/>
  <c r="L44" i="2"/>
  <c r="C46" i="2"/>
  <c r="G46" i="2"/>
  <c r="B40" i="2"/>
  <c r="F40" i="2"/>
  <c r="D46" i="2"/>
  <c r="H46" i="2"/>
  <c r="C46" i="1"/>
  <c r="G46" i="1"/>
  <c r="B61" i="1"/>
  <c r="F61" i="1"/>
  <c r="D46" i="1"/>
  <c r="H46" i="1"/>
  <c r="C61" i="1"/>
  <c r="G61" i="1"/>
  <c r="J45" i="1"/>
  <c r="J46" i="1" s="1"/>
  <c r="E46" i="1"/>
  <c r="J60" i="1"/>
  <c r="D61" i="1"/>
  <c r="H61" i="1"/>
  <c r="M38" i="4" l="1"/>
  <c r="Q23" i="3"/>
  <c r="Q27" i="3"/>
  <c r="Q31" i="3" s="1"/>
  <c r="J61" i="1"/>
  <c r="J76" i="1"/>
  <c r="B49" i="2"/>
  <c r="B51" i="2" s="1"/>
  <c r="F49" i="2"/>
  <c r="F51" i="2" s="1"/>
  <c r="H49" i="2"/>
  <c r="H51" i="2" s="1"/>
  <c r="C49" i="2"/>
  <c r="C51" i="2" s="1"/>
  <c r="D49" i="2"/>
  <c r="D51" i="2" s="1"/>
  <c r="J49" i="2"/>
  <c r="J51" i="2" s="1"/>
  <c r="E51" i="2"/>
  <c r="I40" i="2"/>
  <c r="L40" i="2"/>
  <c r="I46" i="2"/>
  <c r="G49" i="2"/>
  <c r="G51" i="2" s="1"/>
  <c r="L46" i="2"/>
  <c r="L47" i="2"/>
  <c r="L49" i="2" l="1"/>
  <c r="L51" i="2" s="1"/>
  <c r="I49" i="2"/>
  <c r="I51" i="2" s="1"/>
</calcChain>
</file>

<file path=xl/comments1.xml><?xml version="1.0" encoding="utf-8"?>
<comments xmlns="http://schemas.openxmlformats.org/spreadsheetml/2006/main">
  <authors>
    <author>Debbie Green</author>
  </authors>
  <commentList>
    <comment ref="A5" authorId="0" shapeId="0">
      <text>
        <r>
          <rPr>
            <b/>
            <sz val="9"/>
            <color indexed="81"/>
            <rFont val="Tahoma"/>
            <family val="2"/>
          </rPr>
          <t>Debbie Green:</t>
        </r>
        <r>
          <rPr>
            <sz val="9"/>
            <color indexed="81"/>
            <rFont val="Tahoma"/>
            <family val="2"/>
          </rPr>
          <t xml:space="preserve">
source:  RR103</t>
        </r>
      </text>
    </comment>
    <comment ref="I12" authorId="0" shapeId="0">
      <text>
        <r>
          <rPr>
            <b/>
            <sz val="9"/>
            <color indexed="81"/>
            <rFont val="Tahoma"/>
            <family val="2"/>
          </rPr>
          <t>Debbie Green:</t>
        </r>
        <r>
          <rPr>
            <sz val="9"/>
            <color indexed="81"/>
            <rFont val="Tahoma"/>
            <family val="2"/>
          </rPr>
          <t xml:space="preserve">
See foot note dated 12/13/16</t>
        </r>
      </text>
    </comment>
    <comment ref="A24" authorId="0" shapeId="0">
      <text>
        <r>
          <rPr>
            <b/>
            <sz val="9"/>
            <color indexed="81"/>
            <rFont val="Tahoma"/>
            <family val="2"/>
          </rPr>
          <t>Debbie Green:</t>
        </r>
        <r>
          <rPr>
            <sz val="9"/>
            <color indexed="81"/>
            <rFont val="Tahoma"/>
            <family val="2"/>
          </rPr>
          <t xml:space="preserve">
source:  regional allocations &amp; 2% allocations</t>
        </r>
      </text>
    </comment>
    <comment ref="L40" authorId="0" shapeId="0">
      <text>
        <r>
          <rPr>
            <b/>
            <sz val="9"/>
            <color indexed="81"/>
            <rFont val="Tahoma"/>
            <family val="2"/>
          </rPr>
          <t>Debbie Green:</t>
        </r>
        <r>
          <rPr>
            <sz val="9"/>
            <color indexed="81"/>
            <rFont val="Tahoma"/>
            <family val="2"/>
          </rPr>
          <t xml:space="preserve">
Should match Gross Collections on Overall Coll % tab</t>
        </r>
      </text>
    </comment>
  </commentList>
</comments>
</file>

<file path=xl/comments2.xml><?xml version="1.0" encoding="utf-8"?>
<comments xmlns="http://schemas.openxmlformats.org/spreadsheetml/2006/main">
  <authors>
    <author>Debbie Green</author>
  </authors>
  <commentList>
    <comment ref="A1" authorId="0" shapeId="0">
      <text>
        <r>
          <rPr>
            <b/>
            <sz val="9"/>
            <color indexed="81"/>
            <rFont val="Tahoma"/>
            <family val="2"/>
          </rPr>
          <t>Debbie Green:</t>
        </r>
        <r>
          <rPr>
            <sz val="9"/>
            <color indexed="81"/>
            <rFont val="Tahoma"/>
            <family val="2"/>
          </rPr>
          <t xml:space="preserve">
Information source RR103 reports</t>
        </r>
      </text>
    </comment>
  </commentList>
</comments>
</file>

<file path=xl/comments3.xml><?xml version="1.0" encoding="utf-8"?>
<comments xmlns="http://schemas.openxmlformats.org/spreadsheetml/2006/main">
  <authors>
    <author>Debbie Green</author>
  </authors>
  <commentList>
    <comment ref="A32" authorId="0" shapeId="0">
      <text>
        <r>
          <rPr>
            <b/>
            <sz val="9"/>
            <color indexed="81"/>
            <rFont val="Tahoma"/>
            <family val="2"/>
          </rPr>
          <t>Debbie Green:</t>
        </r>
        <r>
          <rPr>
            <sz val="9"/>
            <color indexed="81"/>
            <rFont val="Tahoma"/>
            <family val="2"/>
          </rPr>
          <t xml:space="preserve">
Starting 8/2016 moved to Region 4 from Region 7.  Moved Back need legislator approval.</t>
        </r>
      </text>
    </comment>
    <comment ref="A60" authorId="0" shapeId="0">
      <text>
        <r>
          <rPr>
            <b/>
            <sz val="9"/>
            <color indexed="81"/>
            <rFont val="Tahoma"/>
            <family val="2"/>
          </rPr>
          <t>Debbie Green:</t>
        </r>
        <r>
          <rPr>
            <sz val="9"/>
            <color indexed="81"/>
            <rFont val="Tahoma"/>
            <family val="2"/>
          </rPr>
          <t xml:space="preserve">
Starting 8/2016 moved to Region 4.  
Moved back, need legislature approval.</t>
        </r>
      </text>
    </comment>
  </commentList>
</comments>
</file>

<file path=xl/sharedStrings.xml><?xml version="1.0" encoding="utf-8"?>
<sst xmlns="http://schemas.openxmlformats.org/spreadsheetml/2006/main" count="333" uniqueCount="198">
  <si>
    <t>Idaho 2% Lodging Taxes Collected (Monthly)</t>
  </si>
  <si>
    <t>Grand Totals</t>
  </si>
  <si>
    <t>FY15</t>
  </si>
  <si>
    <t>FY14</t>
  </si>
  <si>
    <t>FY13</t>
  </si>
  <si>
    <t>FY12</t>
  </si>
  <si>
    <t>IDAHO DEPARTMENT OF COMMERCE</t>
  </si>
  <si>
    <t>IDAHO TRAVEL COUNCIL</t>
  </si>
  <si>
    <t>FY16 MONTHLY COLLECTION REPORT</t>
  </si>
  <si>
    <t>REGION I</t>
  </si>
  <si>
    <t>REGION II</t>
  </si>
  <si>
    <t>REGION III</t>
  </si>
  <si>
    <t>REGION IV</t>
  </si>
  <si>
    <t>REGION V</t>
  </si>
  <si>
    <t>REGION VI</t>
  </si>
  <si>
    <t>REGION VII</t>
  </si>
  <si>
    <t>TOTAL</t>
  </si>
  <si>
    <t xml:space="preserve"> </t>
  </si>
  <si>
    <t>ADMIN</t>
  </si>
  <si>
    <t>STATEWIDE</t>
  </si>
  <si>
    <t xml:space="preserve">      REGION I</t>
  </si>
  <si>
    <t xml:space="preserve">       REGION II</t>
  </si>
  <si>
    <t xml:space="preserve">    REGION III</t>
  </si>
  <si>
    <t xml:space="preserve">    REGION IV</t>
  </si>
  <si>
    <t xml:space="preserve">     REGION V</t>
  </si>
  <si>
    <t xml:space="preserve">     REGION VI</t>
  </si>
  <si>
    <t xml:space="preserve">   REGION VII</t>
  </si>
  <si>
    <t>JUL-SEP</t>
  </si>
  <si>
    <t>OCT-DEC</t>
  </si>
  <si>
    <t>JAN-MAR</t>
  </si>
  <si>
    <t>MAR-JUN</t>
  </si>
  <si>
    <t>COLLECTIONS FOR THE MONTH:</t>
  </si>
  <si>
    <t>YEAR-TO-DATE COMPARISON:</t>
  </si>
  <si>
    <t>PROJECTED VS ACTUAL:</t>
  </si>
  <si>
    <t xml:space="preserve">ACTUAL OVER/UNDER PROJECTED </t>
  </si>
  <si>
    <t xml:space="preserve"> COLLECTIONS</t>
  </si>
  <si>
    <t xml:space="preserve">     </t>
  </si>
  <si>
    <t xml:space="preserve">         </t>
  </si>
  <si>
    <t xml:space="preserve">    JULY</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</si>
  <si>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</si>
  <si>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</si>
  <si>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</si>
  <si>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</si>
  <si>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</si>
  <si>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</si>
  <si>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</si>
  <si>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</si>
  <si>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</si>
  <si>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</si>
  <si>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</si>
  <si>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GROSS COLLECTIONS</t>
  </si>
  <si>
    <t>LESS:  STC FEE</t>
  </si>
  <si>
    <t>TOTAL COLLECTIONS</t>
  </si>
  <si>
    <t>Chg from FY15</t>
  </si>
  <si>
    <t>Chg  from FY14</t>
  </si>
  <si>
    <t>Chg  from FY13</t>
  </si>
  <si>
    <t>Region 1</t>
  </si>
  <si>
    <t>Region 2</t>
  </si>
  <si>
    <t>Region 3</t>
  </si>
  <si>
    <t>Region 4</t>
  </si>
  <si>
    <t>Region 5</t>
  </si>
  <si>
    <t>Region 6</t>
  </si>
  <si>
    <t>Region 7</t>
  </si>
  <si>
    <t>FY16</t>
  </si>
  <si>
    <t>County</t>
  </si>
  <si>
    <t>Benewah</t>
  </si>
  <si>
    <t>Bonner</t>
  </si>
  <si>
    <t>Boundary</t>
  </si>
  <si>
    <t>Kootenai</t>
  </si>
  <si>
    <t>Shoshone</t>
  </si>
  <si>
    <t>Reg  1 Total</t>
  </si>
  <si>
    <t>Clearwater</t>
  </si>
  <si>
    <t>Idaho</t>
  </si>
  <si>
    <t>Latah</t>
  </si>
  <si>
    <t>Lewis</t>
  </si>
  <si>
    <t>Nez Perce</t>
  </si>
  <si>
    <t>Reg 2 Total</t>
  </si>
  <si>
    <t>Ada</t>
  </si>
  <si>
    <t>Adams</t>
  </si>
  <si>
    <t>Boise</t>
  </si>
  <si>
    <t>Canyon</t>
  </si>
  <si>
    <t>Elmore</t>
  </si>
  <si>
    <t>Gem</t>
  </si>
  <si>
    <t>Owyhee</t>
  </si>
  <si>
    <t>Payette</t>
  </si>
  <si>
    <t>Valley</t>
  </si>
  <si>
    <t>Washington</t>
  </si>
  <si>
    <t>Reg 3 Total</t>
  </si>
  <si>
    <t>Cassia</t>
  </si>
  <si>
    <t>Gooding</t>
  </si>
  <si>
    <t>Jerome</t>
  </si>
  <si>
    <t>Lincoln</t>
  </si>
  <si>
    <t>Minidoka</t>
  </si>
  <si>
    <t>Twin Falls</t>
  </si>
  <si>
    <t>Reg 4 Total</t>
  </si>
  <si>
    <t>Bannock</t>
  </si>
  <si>
    <t>Bear Lake</t>
  </si>
  <si>
    <t>Bingham</t>
  </si>
  <si>
    <t>Caribou</t>
  </si>
  <si>
    <t>Franklin</t>
  </si>
  <si>
    <t>Oneida</t>
  </si>
  <si>
    <t>Power</t>
  </si>
  <si>
    <t>Reg 5 Total</t>
  </si>
  <si>
    <t>Bonneville</t>
  </si>
  <si>
    <t>Clark</t>
  </si>
  <si>
    <t>Fremont</t>
  </si>
  <si>
    <t>Jefferson</t>
  </si>
  <si>
    <t>Madison</t>
  </si>
  <si>
    <t>Teton</t>
  </si>
  <si>
    <t>Reg 6 Total</t>
  </si>
  <si>
    <t>Blaine</t>
  </si>
  <si>
    <t>Butte</t>
  </si>
  <si>
    <t>Camas</t>
  </si>
  <si>
    <t>Custer</t>
  </si>
  <si>
    <t>Lemhi</t>
  </si>
  <si>
    <t>Reg 7 Total</t>
  </si>
  <si>
    <t>State Total</t>
  </si>
  <si>
    <t>*YEAR TO DATE PROJECTIONS BASED ON FY15 ACTUAL RECEIPTS PLUS 7% GROWTH ESTIMATE</t>
  </si>
  <si>
    <t>FY17 MONTHLY COLLECTION REPORT</t>
  </si>
  <si>
    <t>FY17 MONTHLY REGIONAL COLLECTION AVAILABLE</t>
  </si>
  <si>
    <t>FY17</t>
  </si>
  <si>
    <t>Chg  from FY16</t>
  </si>
  <si>
    <t>NET % OVER/UNDER FY16</t>
  </si>
  <si>
    <t xml:space="preserve"> FY17 ACTUAL RECEIPTS</t>
  </si>
  <si>
    <t xml:space="preserve"> FY16 ACTUAL RECEIPTS</t>
  </si>
  <si>
    <t>FY17 % OVER/UNDER FY16</t>
  </si>
  <si>
    <t>CUMULATIVE FY16 RECEIPTS</t>
  </si>
  <si>
    <t>CUMULATIVE FY17 RECEIPTS</t>
  </si>
  <si>
    <t>MONTH</t>
  </si>
  <si>
    <t>Idaho Lodging Monthly Sales - By County</t>
  </si>
  <si>
    <r>
      <t xml:space="preserve">Note:  Empty cells indicate no lodging taxes were reported for that month.   </t>
    </r>
    <r>
      <rPr>
        <b/>
        <sz val="10"/>
        <color theme="1"/>
        <rFont val="Arial"/>
        <family val="2"/>
      </rPr>
      <t>Taxable Sales figures used starting with January 2015 to current.</t>
    </r>
  </si>
  <si>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</si>
  <si>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</si>
  <si>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</si>
  <si>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</si>
  <si>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</si>
  <si>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</si>
  <si>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</si>
  <si>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</si>
  <si>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</si>
  <si>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</si>
  <si>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</si>
  <si>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</si>
  <si>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</si>
  <si>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</si>
  <si>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</si>
  <si>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</si>
  <si>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</si>
  <si>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</si>
  <si>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</si>
  <si>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</si>
  <si>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</si>
  <si>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</si>
  <si>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</si>
  <si>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</si>
  <si>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Total</t>
  </si>
  <si>
    <t>Taxable</t>
  </si>
  <si>
    <t>Region 99</t>
  </si>
  <si>
    <t>JUL (a)</t>
  </si>
  <si>
    <t>Report Total</t>
  </si>
  <si>
    <t>AUG (a)</t>
  </si>
  <si>
    <t>SEP (a)</t>
  </si>
  <si>
    <t>added back in STC fee</t>
  </si>
  <si>
    <t>OCT (a)</t>
  </si>
  <si>
    <t>Bad Chk</t>
  </si>
  <si>
    <t>CAMAS moved back</t>
  </si>
  <si>
    <t>NOV (a)</t>
  </si>
  <si>
    <t>Dave Blatchley • Financial Specialist, Senior</t>
  </si>
  <si>
    <t>Idaho State Tax Commission • Management Services</t>
  </si>
  <si>
    <t xml:space="preserve">The difference in the report is mostly timing issues. We have a one day lag of physical checks being deposited. They are recorded as received in the report you have. They do not clear the bank and our accounting system until the next day.  On your reconciliation this is lines 16 and 17.  In addition, TAP fees are not reflected in the report. These are the fees for processing electronic deposits and do not get allocated to each county in the report. There was also minor timing issue with refunds issued that were not reflected in the report.   </t>
  </si>
  <si>
    <t>Foot Note Email 12/13/16</t>
  </si>
  <si>
    <t>FY17 MONTHLY COLLECTION STATUS REPORT</t>
  </si>
  <si>
    <t>DEC (a)</t>
  </si>
  <si>
    <t>CAMAS 0.00</t>
  </si>
  <si>
    <t>JAN (a)</t>
  </si>
  <si>
    <t>January 2017</t>
  </si>
  <si>
    <t>Note:  Empty cells indicate no lodging taxes were reported for that month.   Taxable Sales figures used starting with January 2015 to current.</t>
  </si>
  <si>
    <t>February 2017</t>
  </si>
  <si>
    <t>March 2017</t>
  </si>
  <si>
    <t>April 2017</t>
  </si>
  <si>
    <t>May 2017</t>
  </si>
  <si>
    <t>June 2017</t>
  </si>
  <si>
    <t>July 2017</t>
  </si>
  <si>
    <t>August 2017</t>
  </si>
  <si>
    <t>September 2017</t>
  </si>
  <si>
    <t>FEB (a)</t>
  </si>
  <si>
    <t>MAR (a)</t>
  </si>
  <si>
    <t>APR (a)</t>
  </si>
  <si>
    <t>JULY 1, 2016 - MAY 31, 2017</t>
  </si>
  <si>
    <t>JULY 1, 2016 - JUNE 30, 2017</t>
  </si>
  <si>
    <t>JUN (a)</t>
  </si>
  <si>
    <t>MAY (a)</t>
  </si>
  <si>
    <t>JUNE 2017</t>
  </si>
  <si>
    <t xml:space="preserve"> UNDER JUNE 2016</t>
  </si>
  <si>
    <t>FY17 % INCREASE OVER/UNDER FY16</t>
  </si>
  <si>
    <t>JULY 2016 - JUNE 2017</t>
  </si>
  <si>
    <t>*PROJECTED JULY 2016 - JUNE 2017</t>
  </si>
  <si>
    <t>ACTUAL JULY 2016 - JUNE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</si>
</sst>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 ;\(#,##0.00\)"/>
    <numFmt numFmtId="167" formatCode="#,##0.00_);\(&quot;$&quot;#,##0.00\)"/>
    <numFmt numFmtId="168" formatCode="&quot;$&quot;#,##0.00;\(&quot;$&quot;#,##0.00\)"/>
    <numFmt numFmtId="169" formatCode="0.00%;\(0.00%\)"/>
    <numFmt numFmtId="170" formatCode="&quot;$&quot;#,##0.00\);[Red]\(&quot;$&quot;#,##0.00\)"/>
  </numFmts>
  <fonts count="35">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8"/>
      <name val="Arial"/>
      <family val="2"/>
    </font>
    <font>
      <sz val="9"/>
      <name val="Calibri"/>
      <family val="2"/>
      <scheme val="minor"/>
    </font>
    <font>
      <b/>
      <sz val="9"/>
      <name val="Arial"/>
      <family val="2"/>
    </font>
    <font>
      <sz val="9"/>
      <name val="Arial"/>
      <family val="2"/>
    </font>
    <font>
      <sz val="10"/>
      <name val="Geneva"/>
    </font>
    <font>
      <b/>
      <sz val="9"/>
      <name val="Geneva"/>
    </font>
    <font>
      <b/>
      <sz val="10"/>
      <name val="Geneva"/>
    </font>
    <font>
      <b/>
      <sz val="10"/>
      <name val="Arial"/>
      <family val="2"/>
    </font>
    <font>
      <sz val="10"/>
      <name val="Arial"/>
      <family val="2"/>
    </font>
    <font>
      <sz val="10"/>
      <color theme="1"/>
      <name val="Calibri"/>
      <family val="2"/>
      <scheme val="minor"/>
    </font>
    <font>
      <b/>
      <sz val="11"/>
      <name val="Arial"/>
      <family val="2"/>
    </font>
    <font>
      <b/>
      <sz val="14"/>
      <name val="Arial"/>
      <family val="2"/>
    </font>
    <font>
      <sz val="10"/>
      <color theme="1"/>
      <name val="Arial"/>
      <family val="2"/>
    </font>
    <font>
      <b/>
      <sz val="10"/>
      <color theme="1"/>
      <name val="Arial"/>
      <family val="2"/>
    </font>
    <font>
      <b/>
      <sz val="14"/>
      <color theme="1"/>
      <name val="Arial"/>
      <family val="2"/>
    </font>
    <font>
      <b/>
      <sz val="10"/>
      <color rgb="FFFF0000"/>
      <name val="Arial"/>
      <family val="2"/>
    </font>
    <font>
      <sz val="9"/>
      <color indexed="81"/>
      <name val="Tahoma"/>
      <family val="2"/>
    </font>
    <font>
      <b/>
      <sz val="9"/>
      <color indexed="81"/>
      <name val="Tahoma"/>
      <family val="2"/>
    </font>
    <font>
      <b/>
      <sz val="9"/>
      <name val="Arial Narrow"/>
      <family val="2"/>
    </font>
    <font>
      <sz val="11"/>
      <color theme="1"/>
      <name val="Arial Narrow"/>
      <family val="2"/>
    </font>
    <font>
      <sz val="11"/>
      <color theme="5" tint="-0.249977111117893"/>
      <name val="Arial Narrow"/>
      <family val="2"/>
    </font>
    <font>
      <b/>
      <sz val="11"/>
      <name val="Arial Narrow"/>
      <family val="2"/>
    </font>
    <font>
      <b/>
      <sz val="11"/>
      <color theme="1"/>
      <name val="Arial Narrow"/>
      <family val="2"/>
    </font>
    <font>
      <b/>
      <sz val="11"/>
      <color indexed="10"/>
      <name val="Arial"/>
      <family val="2"/>
    </font>
    <font>
      <sz val="11"/>
      <name val="Arial"/>
      <family val="2"/>
    </font>
    <font>
      <b/>
      <sz val="11"/>
      <color indexed="8"/>
      <name val="Arial"/>
      <family val="2"/>
    </font>
    <font>
      <b/>
      <sz val="12"/>
      <name val="Arial"/>
      <family val="2"/>
    </font>
    <font>
      <sz val="9"/>
      <color theme="1"/>
      <name val="Arial"/>
      <family val="2"/>
    </font>
    <font>
      <sz val="10"/>
      <color rgb="FF1F497D"/>
      <name val="Calibri"/>
      <family val="2"/>
      <scheme val="minor"/>
    </font>
    <font>
      <b/>
      <sz val="10"/>
      <color rgb="FF1F497D"/>
      <name val="Times New Roman"/>
      <family val="1"/>
    </font>
    <font>
      <b/>
      <sz val="12"/>
      <color theme="1"/>
      <name val="Arial"/>
      <family val="2"/>
    </font>
  </fonts>
  <fills count="17">
    <fill>
      <patternFill patternType="none"/>
    </fill>
    <fill>
      <patternFill patternType="gray125"/>
    </fill>
    <fill>
      <patternFill patternType="solid">
        <fgColor theme="4" tint="0.79998168889431442"/>
        <bgColor indexed="64"/>
      </patternFill>
    </fill>
    <fill>
      <patternFill patternType="solid">
        <fgColor rgb="FFF7A1D8"/>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99CCFF"/>
        <bgColor indexed="64"/>
      </patternFill>
    </fill>
    <fill>
      <patternFill patternType="solid">
        <fgColor rgb="FFCC99FF"/>
        <bgColor indexed="64"/>
      </patternFill>
    </fill>
    <fill>
      <patternFill patternType="solid">
        <fgColor rgb="FFFF9966"/>
        <bgColor indexed="64"/>
      </patternFill>
    </fill>
    <fill>
      <patternFill patternType="solid">
        <fgColor rgb="FFFF99CC"/>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7" tint="0.59999389629810485"/>
        <bgColor indexed="64"/>
      </patternFill>
    </fill>
  </fills>
  <borders count="5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thin">
        <color indexed="64"/>
      </left>
      <right style="medium">
        <color indexed="64"/>
      </right>
      <top/>
      <bottom/>
      <diagonal style="thin">
        <color indexed="64"/>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93">
    <xf numFmtId="0" fontId="0" fillId="0" borderId="0" xfId="0"/>
    <xf numFmtId="164" fontId="2" fillId="0" borderId="0" xfId="1" applyNumberFormat="1" applyFont="1"/>
    <xf numFmtId="0" fontId="2" fillId="0" borderId="0" xfId="0" applyFont="1" applyFill="1"/>
    <xf numFmtId="0" fontId="2" fillId="0" borderId="0" xfId="0" applyFont="1" applyAlignment="1">
      <alignment horizontal="left"/>
    </xf>
    <xf numFmtId="0" fontId="2" fillId="0" borderId="0" xfId="0" applyFont="1" applyFill="1" applyAlignment="1">
      <alignment wrapText="1"/>
    </xf>
    <xf numFmtId="165" fontId="2" fillId="0" borderId="0" xfId="3" applyNumberFormat="1" applyFont="1" applyFill="1"/>
    <xf numFmtId="3" fontId="4" fillId="0" borderId="0" xfId="0" applyNumberFormat="1" applyFont="1" applyFill="1"/>
    <xf numFmtId="3" fontId="4" fillId="0" borderId="0" xfId="0" applyNumberFormat="1" applyFont="1" applyFill="1" applyAlignment="1">
      <alignment horizontal="center"/>
    </xf>
    <xf numFmtId="0" fontId="0" fillId="0" borderId="0" xfId="0" applyFill="1"/>
    <xf numFmtId="164" fontId="5" fillId="0" borderId="0" xfId="1" applyNumberFormat="1" applyFont="1" applyFill="1"/>
    <xf numFmtId="17" fontId="3" fillId="0" borderId="0" xfId="0" applyNumberFormat="1" applyFont="1" applyFill="1" applyBorder="1" applyAlignment="1">
      <alignment horizontal="left"/>
    </xf>
    <xf numFmtId="164" fontId="5" fillId="0" borderId="0" xfId="1" applyNumberFormat="1" applyFont="1" applyFill="1" applyBorder="1"/>
    <xf numFmtId="0" fontId="3" fillId="0" borderId="0" xfId="0" applyFont="1" applyFill="1" applyBorder="1" applyAlignment="1">
      <alignment horizontal="left"/>
    </xf>
    <xf numFmtId="164" fontId="2" fillId="0" borderId="0" xfId="1" applyNumberFormat="1" applyFont="1" applyFill="1" applyBorder="1"/>
    <xf numFmtId="0" fontId="0" fillId="0" borderId="0" xfId="0" applyFill="1" applyBorder="1"/>
    <xf numFmtId="165" fontId="2" fillId="0" borderId="0" xfId="3" applyNumberFormat="1" applyFont="1" applyFill="1" applyBorder="1"/>
    <xf numFmtId="3" fontId="4" fillId="0" borderId="0" xfId="0" applyNumberFormat="1" applyFont="1" applyFill="1" applyBorder="1"/>
    <xf numFmtId="3" fontId="4" fillId="0" borderId="0" xfId="0" applyNumberFormat="1" applyFont="1" applyFill="1" applyBorder="1" applyAlignment="1">
      <alignment horizontal="center"/>
    </xf>
    <xf numFmtId="3" fontId="2" fillId="0" borderId="0" xfId="0" applyNumberFormat="1" applyFont="1" applyFill="1" applyBorder="1"/>
    <xf numFmtId="0" fontId="7" fillId="0" borderId="0" xfId="0" applyFont="1"/>
    <xf numFmtId="0" fontId="7" fillId="0" borderId="0" xfId="0" applyFont="1" applyAlignment="1">
      <alignment horizontal="left"/>
    </xf>
    <xf numFmtId="166" fontId="7" fillId="0" borderId="0" xfId="0" applyNumberFormat="1" applyFont="1"/>
    <xf numFmtId="166" fontId="6" fillId="0" borderId="0" xfId="0" applyNumberFormat="1" applyFont="1"/>
    <xf numFmtId="0" fontId="6" fillId="0" borderId="0" xfId="0" applyFont="1" applyAlignment="1">
      <alignment horizontal="center"/>
    </xf>
    <xf numFmtId="166" fontId="6" fillId="0" borderId="0" xfId="0" applyNumberFormat="1" applyFont="1" applyAlignment="1">
      <alignment horizontal="center"/>
    </xf>
    <xf numFmtId="0" fontId="6" fillId="0" borderId="0" xfId="0" applyFont="1"/>
    <xf numFmtId="166" fontId="6" fillId="0" borderId="1" xfId="0" applyNumberFormat="1" applyFont="1" applyBorder="1" applyAlignment="1">
      <alignment horizontal="center"/>
    </xf>
    <xf numFmtId="166" fontId="6" fillId="0" borderId="0" xfId="0" applyNumberFormat="1" applyFont="1" applyBorder="1" applyAlignment="1">
      <alignment horizontal="center"/>
    </xf>
    <xf numFmtId="43" fontId="7" fillId="0" borderId="0" xfId="1" applyFont="1"/>
    <xf numFmtId="166" fontId="7" fillId="0" borderId="2" xfId="0" applyNumberFormat="1" applyFont="1" applyBorder="1"/>
    <xf numFmtId="168" fontId="6" fillId="0" borderId="0" xfId="0" applyNumberFormat="1" applyFont="1" applyAlignment="1">
      <alignment horizontal="left"/>
    </xf>
    <xf numFmtId="168" fontId="6" fillId="0" borderId="3" xfId="0" applyNumberFormat="1" applyFont="1" applyBorder="1"/>
    <xf numFmtId="168" fontId="6" fillId="0" borderId="4" xfId="0" applyNumberFormat="1" applyFont="1" applyBorder="1"/>
    <xf numFmtId="168" fontId="6" fillId="0" borderId="0" xfId="0" applyNumberFormat="1" applyFont="1" applyBorder="1"/>
    <xf numFmtId="168" fontId="6" fillId="0" borderId="0" xfId="0" applyNumberFormat="1" applyFont="1"/>
    <xf numFmtId="7" fontId="7" fillId="0" borderId="0" xfId="0" applyNumberFormat="1" applyFont="1"/>
    <xf numFmtId="4" fontId="7" fillId="0" borderId="0" xfId="0" applyNumberFormat="1" applyFont="1"/>
    <xf numFmtId="7" fontId="7" fillId="0" borderId="0" xfId="0" applyNumberFormat="1" applyFont="1" applyFill="1"/>
    <xf numFmtId="0" fontId="7" fillId="0" borderId="0" xfId="0" applyFont="1" applyFill="1"/>
    <xf numFmtId="168" fontId="6" fillId="0" borderId="5" xfId="0" applyNumberFormat="1" applyFont="1" applyBorder="1"/>
    <xf numFmtId="168" fontId="6" fillId="0" borderId="6" xfId="0" applyNumberFormat="1" applyFont="1" applyBorder="1"/>
    <xf numFmtId="0" fontId="9" fillId="0" borderId="0" xfId="0" applyFont="1"/>
    <xf numFmtId="5" fontId="0" fillId="0" borderId="0" xfId="0" applyNumberFormat="1"/>
    <xf numFmtId="7" fontId="0" fillId="0" borderId="0" xfId="0" applyNumberFormat="1"/>
    <xf numFmtId="5" fontId="9" fillId="0" borderId="0" xfId="0" applyNumberFormat="1" applyFont="1"/>
    <xf numFmtId="0" fontId="10" fillId="0" borderId="0" xfId="0" applyFont="1"/>
    <xf numFmtId="0" fontId="8" fillId="0" borderId="0" xfId="0" applyFont="1"/>
    <xf numFmtId="0" fontId="8" fillId="0" borderId="0" xfId="0" applyFont="1" applyAlignment="1">
      <alignment horizontal="left"/>
    </xf>
    <xf numFmtId="7" fontId="8" fillId="0" borderId="0" xfId="0" applyNumberFormat="1" applyFont="1"/>
    <xf numFmtId="4" fontId="8" fillId="0" borderId="0" xfId="0" applyNumberFormat="1" applyFont="1"/>
    <xf numFmtId="170" fontId="8" fillId="0" borderId="0" xfId="0" applyNumberFormat="1" applyFont="1"/>
    <xf numFmtId="8" fontId="8" fillId="0" borderId="0" xfId="0" applyNumberFormat="1" applyFont="1"/>
    <xf numFmtId="9" fontId="0" fillId="0" borderId="0" xfId="3" applyFont="1" applyFill="1"/>
    <xf numFmtId="0" fontId="12" fillId="0" borderId="0" xfId="0" applyFont="1"/>
    <xf numFmtId="0" fontId="13" fillId="0" borderId="0" xfId="0" applyFont="1"/>
    <xf numFmtId="164" fontId="12" fillId="0" borderId="0" xfId="1" applyNumberFormat="1" applyFont="1"/>
    <xf numFmtId="164" fontId="12" fillId="0" borderId="0" xfId="1" applyNumberFormat="1" applyFont="1" applyBorder="1"/>
    <xf numFmtId="164" fontId="7" fillId="0" borderId="0" xfId="1" applyNumberFormat="1" applyFont="1" applyFill="1" applyBorder="1"/>
    <xf numFmtId="3" fontId="12" fillId="0" borderId="0" xfId="0" applyNumberFormat="1" applyFont="1" applyFill="1" applyBorder="1"/>
    <xf numFmtId="164" fontId="12" fillId="0" borderId="0" xfId="1" applyNumberFormat="1" applyFont="1" applyFill="1" applyBorder="1"/>
    <xf numFmtId="165" fontId="12" fillId="0" borderId="0" xfId="3" applyNumberFormat="1" applyFont="1" applyFill="1" applyBorder="1"/>
    <xf numFmtId="17" fontId="12" fillId="0" borderId="0" xfId="0" applyNumberFormat="1" applyFont="1" applyFill="1" applyAlignment="1">
      <alignment horizontal="left"/>
    </xf>
    <xf numFmtId="17" fontId="12" fillId="0" borderId="0" xfId="0" applyNumberFormat="1" applyFont="1" applyFill="1" applyBorder="1" applyAlignment="1">
      <alignment horizontal="left"/>
    </xf>
    <xf numFmtId="0" fontId="12" fillId="0" borderId="0" xfId="0" applyFont="1" applyFill="1" applyBorder="1" applyAlignment="1">
      <alignment horizontal="left"/>
    </xf>
    <xf numFmtId="17" fontId="12" fillId="2" borderId="4" xfId="0" applyNumberFormat="1" applyFont="1" applyFill="1" applyBorder="1" applyAlignment="1">
      <alignment horizontal="left"/>
    </xf>
    <xf numFmtId="164" fontId="12" fillId="2" borderId="4" xfId="1" applyNumberFormat="1" applyFont="1" applyFill="1" applyBorder="1"/>
    <xf numFmtId="17" fontId="11" fillId="2" borderId="9" xfId="0" applyNumberFormat="1" applyFont="1" applyFill="1" applyBorder="1" applyAlignment="1">
      <alignment horizontal="left"/>
    </xf>
    <xf numFmtId="164" fontId="11" fillId="2" borderId="9" xfId="1" applyNumberFormat="1" applyFont="1" applyFill="1" applyBorder="1"/>
    <xf numFmtId="17" fontId="12" fillId="0" borderId="10" xfId="0" applyNumberFormat="1" applyFont="1" applyFill="1" applyBorder="1" applyAlignment="1">
      <alignment horizontal="left"/>
    </xf>
    <xf numFmtId="164" fontId="12" fillId="0" borderId="10" xfId="1" applyNumberFormat="1" applyFont="1" applyBorder="1"/>
    <xf numFmtId="17" fontId="12" fillId="0" borderId="4" xfId="0" applyNumberFormat="1" applyFont="1" applyFill="1" applyBorder="1" applyAlignment="1">
      <alignment horizontal="left"/>
    </xf>
    <xf numFmtId="164" fontId="12" fillId="0" borderId="4" xfId="1" applyNumberFormat="1" applyFont="1" applyBorder="1"/>
    <xf numFmtId="17" fontId="12" fillId="2" borderId="10" xfId="0" applyNumberFormat="1" applyFont="1" applyFill="1" applyBorder="1" applyAlignment="1">
      <alignment horizontal="left"/>
    </xf>
    <xf numFmtId="164" fontId="12" fillId="2" borderId="10" xfId="1" applyNumberFormat="1" applyFont="1" applyFill="1" applyBorder="1"/>
    <xf numFmtId="17" fontId="11" fillId="0" borderId="9" xfId="0" applyNumberFormat="1" applyFont="1" applyFill="1" applyBorder="1" applyAlignment="1">
      <alignment horizontal="left"/>
    </xf>
    <xf numFmtId="164" fontId="11" fillId="0" borderId="9" xfId="1" applyNumberFormat="1" applyFont="1" applyBorder="1"/>
    <xf numFmtId="0" fontId="11" fillId="4" borderId="9" xfId="0" applyFont="1" applyFill="1" applyBorder="1" applyAlignment="1">
      <alignment horizontal="left"/>
    </xf>
    <xf numFmtId="165" fontId="11" fillId="4" borderId="9" xfId="3" applyNumberFormat="1" applyFont="1" applyFill="1" applyBorder="1"/>
    <xf numFmtId="3" fontId="12" fillId="0" borderId="10" xfId="0" applyNumberFormat="1" applyFont="1" applyFill="1" applyBorder="1"/>
    <xf numFmtId="3" fontId="12" fillId="0" borderId="4" xfId="0" applyNumberFormat="1" applyFont="1" applyFill="1" applyBorder="1"/>
    <xf numFmtId="164" fontId="7" fillId="0" borderId="4" xfId="1" applyNumberFormat="1" applyFont="1" applyFill="1" applyBorder="1"/>
    <xf numFmtId="0" fontId="11" fillId="3" borderId="9" xfId="0" applyFont="1" applyFill="1" applyBorder="1" applyAlignment="1">
      <alignment horizontal="left"/>
    </xf>
    <xf numFmtId="165" fontId="11" fillId="3" borderId="9" xfId="3" applyNumberFormat="1" applyFont="1" applyFill="1" applyBorder="1"/>
    <xf numFmtId="0" fontId="11" fillId="2" borderId="9" xfId="0" applyFont="1" applyFill="1" applyBorder="1" applyAlignment="1">
      <alignment horizontal="left"/>
    </xf>
    <xf numFmtId="17" fontId="11" fillId="5" borderId="9" xfId="0" applyNumberFormat="1" applyFont="1" applyFill="1" applyBorder="1" applyAlignment="1">
      <alignment horizontal="left"/>
    </xf>
    <xf numFmtId="10" fontId="11" fillId="5" borderId="9" xfId="1" applyNumberFormat="1" applyFont="1" applyFill="1" applyBorder="1"/>
    <xf numFmtId="17" fontId="12" fillId="2" borderId="13" xfId="0" applyNumberFormat="1" applyFont="1" applyFill="1" applyBorder="1" applyAlignment="1">
      <alignment horizontal="left"/>
    </xf>
    <xf numFmtId="164" fontId="7" fillId="2" borderId="13" xfId="1" applyNumberFormat="1" applyFont="1" applyFill="1" applyBorder="1"/>
    <xf numFmtId="17" fontId="12" fillId="2" borderId="14" xfId="0" applyNumberFormat="1" applyFont="1" applyFill="1" applyBorder="1" applyAlignment="1">
      <alignment horizontal="left"/>
    </xf>
    <xf numFmtId="164" fontId="7" fillId="2" borderId="14" xfId="1" applyNumberFormat="1" applyFont="1" applyFill="1" applyBorder="1"/>
    <xf numFmtId="17" fontId="12" fillId="2" borderId="15" xfId="0" applyNumberFormat="1" applyFont="1" applyFill="1" applyBorder="1" applyAlignment="1">
      <alignment horizontal="left"/>
    </xf>
    <xf numFmtId="164" fontId="7" fillId="2" borderId="15" xfId="1" applyNumberFormat="1" applyFont="1" applyFill="1" applyBorder="1"/>
    <xf numFmtId="0" fontId="14" fillId="6" borderId="11" xfId="0" applyFont="1" applyFill="1" applyBorder="1" applyAlignment="1">
      <alignment horizontal="left" vertical="center" wrapText="1"/>
    </xf>
    <xf numFmtId="164" fontId="14" fillId="6" borderId="9" xfId="1" applyNumberFormat="1" applyFont="1" applyFill="1" applyBorder="1" applyAlignment="1">
      <alignment horizontal="center" vertical="center" wrapText="1"/>
    </xf>
    <xf numFmtId="164" fontId="14" fillId="6" borderId="9" xfId="1" applyNumberFormat="1" applyFont="1" applyFill="1" applyBorder="1" applyAlignment="1">
      <alignment vertical="center" wrapText="1"/>
    </xf>
    <xf numFmtId="164" fontId="14" fillId="6" borderId="12" xfId="1" applyNumberFormat="1" applyFont="1" applyFill="1" applyBorder="1" applyAlignment="1">
      <alignment horizontal="center" vertical="center" wrapText="1"/>
    </xf>
    <xf numFmtId="0" fontId="12" fillId="0" borderId="0" xfId="0" applyFont="1" applyFill="1"/>
    <xf numFmtId="3" fontId="12" fillId="0" borderId="17" xfId="0" applyNumberFormat="1" applyFont="1" applyFill="1" applyBorder="1"/>
    <xf numFmtId="3" fontId="12" fillId="0" borderId="16" xfId="0" applyNumberFormat="1" applyFont="1" applyFill="1" applyBorder="1"/>
    <xf numFmtId="3" fontId="12" fillId="0" borderId="0" xfId="0" applyNumberFormat="1" applyFont="1" applyFill="1"/>
    <xf numFmtId="10" fontId="12" fillId="0" borderId="0" xfId="0" applyNumberFormat="1" applyFont="1" applyFill="1"/>
    <xf numFmtId="0" fontId="16" fillId="0" borderId="0" xfId="0" applyFont="1"/>
    <xf numFmtId="164" fontId="12" fillId="0" borderId="0" xfId="1" applyNumberFormat="1" applyFont="1" applyFill="1"/>
    <xf numFmtId="164" fontId="12" fillId="0" borderId="17" xfId="1" applyNumberFormat="1" applyFont="1" applyFill="1" applyBorder="1"/>
    <xf numFmtId="164" fontId="12" fillId="0" borderId="16" xfId="1" applyNumberFormat="1" applyFont="1" applyFill="1" applyBorder="1"/>
    <xf numFmtId="3" fontId="12" fillId="0" borderId="16" xfId="0" applyNumberFormat="1" applyFont="1" applyBorder="1"/>
    <xf numFmtId="3" fontId="12" fillId="0" borderId="0" xfId="0" applyNumberFormat="1" applyFont="1" applyBorder="1"/>
    <xf numFmtId="3" fontId="12" fillId="0" borderId="17" xfId="0" applyNumberFormat="1" applyFont="1" applyBorder="1"/>
    <xf numFmtId="164" fontId="12" fillId="0" borderId="17" xfId="1" applyNumberFormat="1" applyFont="1" applyFill="1" applyBorder="1" applyAlignment="1">
      <alignment horizontal="right"/>
    </xf>
    <xf numFmtId="164" fontId="12" fillId="0" borderId="16" xfId="1" applyNumberFormat="1" applyFont="1" applyFill="1" applyBorder="1" applyAlignment="1">
      <alignment horizontal="right"/>
    </xf>
    <xf numFmtId="164" fontId="12" fillId="0" borderId="0" xfId="1" applyNumberFormat="1" applyFont="1" applyFill="1" applyBorder="1" applyAlignment="1">
      <alignment horizontal="right"/>
    </xf>
    <xf numFmtId="164" fontId="11" fillId="0" borderId="20" xfId="1" applyNumberFormat="1" applyFont="1" applyFill="1" applyBorder="1"/>
    <xf numFmtId="164" fontId="11" fillId="7" borderId="20" xfId="1" applyNumberFormat="1" applyFont="1" applyFill="1" applyBorder="1"/>
    <xf numFmtId="3" fontId="12" fillId="7" borderId="0" xfId="0" applyNumberFormat="1" applyFont="1" applyFill="1" applyBorder="1"/>
    <xf numFmtId="3" fontId="12" fillId="7" borderId="17" xfId="0" applyNumberFormat="1" applyFont="1" applyFill="1" applyBorder="1"/>
    <xf numFmtId="3" fontId="12" fillId="7" borderId="16" xfId="0" applyNumberFormat="1" applyFont="1" applyFill="1" applyBorder="1"/>
    <xf numFmtId="164" fontId="12" fillId="7" borderId="0" xfId="1" applyNumberFormat="1" applyFont="1" applyFill="1" applyBorder="1"/>
    <xf numFmtId="164" fontId="12" fillId="7" borderId="17" xfId="1" applyNumberFormat="1" applyFont="1" applyFill="1" applyBorder="1"/>
    <xf numFmtId="164" fontId="12" fillId="7" borderId="16" xfId="1" applyNumberFormat="1" applyFont="1" applyFill="1" applyBorder="1"/>
    <xf numFmtId="0" fontId="12" fillId="7" borderId="0" xfId="0" applyFont="1" applyFill="1" applyBorder="1"/>
    <xf numFmtId="164" fontId="11" fillId="7" borderId="18" xfId="1" applyNumberFormat="1" applyFont="1" applyFill="1" applyBorder="1"/>
    <xf numFmtId="3" fontId="11" fillId="7" borderId="29" xfId="0" applyNumberFormat="1" applyFont="1" applyFill="1" applyBorder="1"/>
    <xf numFmtId="3" fontId="11" fillId="7" borderId="30" xfId="0" applyNumberFormat="1" applyFont="1" applyFill="1" applyBorder="1"/>
    <xf numFmtId="3" fontId="11" fillId="7" borderId="31" xfId="0" applyNumberFormat="1" applyFont="1" applyFill="1" applyBorder="1"/>
    <xf numFmtId="164" fontId="11" fillId="7" borderId="29" xfId="1" applyNumberFormat="1" applyFont="1" applyFill="1" applyBorder="1"/>
    <xf numFmtId="164" fontId="11" fillId="7" borderId="30" xfId="1" applyNumberFormat="1" applyFont="1" applyFill="1" applyBorder="1"/>
    <xf numFmtId="164" fontId="11" fillId="7" borderId="31" xfId="1" applyNumberFormat="1" applyFont="1" applyFill="1" applyBorder="1"/>
    <xf numFmtId="17" fontId="11" fillId="6" borderId="25" xfId="1" applyNumberFormat="1" applyFont="1" applyFill="1" applyBorder="1" applyAlignment="1">
      <alignment horizontal="right"/>
    </xf>
    <xf numFmtId="17" fontId="11" fillId="6" borderId="26" xfId="1" applyNumberFormat="1" applyFont="1" applyFill="1" applyBorder="1" applyAlignment="1">
      <alignment horizontal="right"/>
    </xf>
    <xf numFmtId="17" fontId="11" fillId="6" borderId="27" xfId="1" applyNumberFormat="1" applyFont="1" applyFill="1" applyBorder="1" applyAlignment="1">
      <alignment horizontal="right"/>
    </xf>
    <xf numFmtId="17" fontId="11" fillId="6" borderId="27" xfId="0" applyNumberFormat="1" applyFont="1" applyFill="1" applyBorder="1" applyAlignment="1">
      <alignment horizontal="center"/>
    </xf>
    <xf numFmtId="17" fontId="11" fillId="6" borderId="25" xfId="0" applyNumberFormat="1" applyFont="1" applyFill="1" applyBorder="1" applyAlignment="1">
      <alignment horizontal="center"/>
    </xf>
    <xf numFmtId="164" fontId="11" fillId="8" borderId="20" xfId="1" applyNumberFormat="1" applyFont="1" applyFill="1" applyBorder="1"/>
    <xf numFmtId="3" fontId="12" fillId="8" borderId="0" xfId="0" applyNumberFormat="1" applyFont="1" applyFill="1" applyBorder="1"/>
    <xf numFmtId="3" fontId="12" fillId="8" borderId="17" xfId="0" applyNumberFormat="1" applyFont="1" applyFill="1" applyBorder="1"/>
    <xf numFmtId="3" fontId="12" fillId="8" borderId="16" xfId="0" applyNumberFormat="1" applyFont="1" applyFill="1" applyBorder="1"/>
    <xf numFmtId="164" fontId="12" fillId="8" borderId="0" xfId="1" applyNumberFormat="1" applyFont="1" applyFill="1" applyBorder="1"/>
    <xf numFmtId="164" fontId="12" fillId="8" borderId="17" xfId="1" applyNumberFormat="1" applyFont="1" applyFill="1" applyBorder="1"/>
    <xf numFmtId="164" fontId="12" fillId="8" borderId="16" xfId="1" applyNumberFormat="1" applyFont="1" applyFill="1" applyBorder="1"/>
    <xf numFmtId="164" fontId="11" fillId="8" borderId="18" xfId="1" applyNumberFormat="1" applyFont="1" applyFill="1" applyBorder="1"/>
    <xf numFmtId="3" fontId="11" fillId="8" borderId="29" xfId="0" applyNumberFormat="1" applyFont="1" applyFill="1" applyBorder="1"/>
    <xf numFmtId="3" fontId="11" fillId="8" borderId="30" xfId="0" applyNumberFormat="1" applyFont="1" applyFill="1" applyBorder="1"/>
    <xf numFmtId="3" fontId="11" fillId="8" borderId="31" xfId="0" applyNumberFormat="1" applyFont="1" applyFill="1" applyBorder="1"/>
    <xf numFmtId="164" fontId="11" fillId="8" borderId="29" xfId="1" applyNumberFormat="1" applyFont="1" applyFill="1" applyBorder="1"/>
    <xf numFmtId="164" fontId="11" fillId="8" borderId="30" xfId="1" applyNumberFormat="1" applyFont="1" applyFill="1" applyBorder="1"/>
    <xf numFmtId="164" fontId="11" fillId="8" borderId="31" xfId="1" applyNumberFormat="1" applyFont="1" applyFill="1" applyBorder="1"/>
    <xf numFmtId="164" fontId="11" fillId="9" borderId="20" xfId="1" applyNumberFormat="1" applyFont="1" applyFill="1" applyBorder="1"/>
    <xf numFmtId="3" fontId="12" fillId="9" borderId="0" xfId="0" applyNumberFormat="1" applyFont="1" applyFill="1" applyBorder="1"/>
    <xf numFmtId="3" fontId="12" fillId="9" borderId="17" xfId="0" applyNumberFormat="1" applyFont="1" applyFill="1" applyBorder="1"/>
    <xf numFmtId="3" fontId="12" fillId="9" borderId="16" xfId="0" applyNumberFormat="1" applyFont="1" applyFill="1" applyBorder="1"/>
    <xf numFmtId="164" fontId="12" fillId="9" borderId="0" xfId="1" applyNumberFormat="1" applyFont="1" applyFill="1" applyBorder="1"/>
    <xf numFmtId="164" fontId="12" fillId="9" borderId="17" xfId="1" applyNumberFormat="1" applyFont="1" applyFill="1" applyBorder="1"/>
    <xf numFmtId="164" fontId="12" fillId="9" borderId="16" xfId="1" applyNumberFormat="1" applyFont="1" applyFill="1" applyBorder="1"/>
    <xf numFmtId="164" fontId="11" fillId="9" borderId="18" xfId="1" applyNumberFormat="1" applyFont="1" applyFill="1" applyBorder="1"/>
    <xf numFmtId="3" fontId="11" fillId="9" borderId="29" xfId="0" applyNumberFormat="1" applyFont="1" applyFill="1" applyBorder="1"/>
    <xf numFmtId="3" fontId="11" fillId="9" borderId="30" xfId="0" applyNumberFormat="1" applyFont="1" applyFill="1" applyBorder="1"/>
    <xf numFmtId="3" fontId="11" fillId="9" borderId="31" xfId="0" applyNumberFormat="1" applyFont="1" applyFill="1" applyBorder="1"/>
    <xf numFmtId="164" fontId="11" fillId="9" borderId="29" xfId="1" applyNumberFormat="1" applyFont="1" applyFill="1" applyBorder="1"/>
    <xf numFmtId="164" fontId="11" fillId="9" borderId="30" xfId="1" applyNumberFormat="1" applyFont="1" applyFill="1" applyBorder="1"/>
    <xf numFmtId="164" fontId="11" fillId="9" borderId="31" xfId="1" applyNumberFormat="1" applyFont="1" applyFill="1" applyBorder="1"/>
    <xf numFmtId="164" fontId="11" fillId="10" borderId="20" xfId="1" applyNumberFormat="1" applyFont="1" applyFill="1" applyBorder="1"/>
    <xf numFmtId="3" fontId="12" fillId="10" borderId="0" xfId="0" applyNumberFormat="1" applyFont="1" applyFill="1" applyBorder="1"/>
    <xf numFmtId="3" fontId="12" fillId="10" borderId="17" xfId="0" applyNumberFormat="1" applyFont="1" applyFill="1" applyBorder="1"/>
    <xf numFmtId="3" fontId="12" fillId="10" borderId="16" xfId="0" applyNumberFormat="1" applyFont="1" applyFill="1" applyBorder="1"/>
    <xf numFmtId="164" fontId="12" fillId="10" borderId="0" xfId="1" applyNumberFormat="1" applyFont="1" applyFill="1" applyBorder="1"/>
    <xf numFmtId="164" fontId="12" fillId="10" borderId="17" xfId="1" applyNumberFormat="1" applyFont="1" applyFill="1" applyBorder="1"/>
    <xf numFmtId="164" fontId="12" fillId="10" borderId="16" xfId="1" applyNumberFormat="1" applyFont="1" applyFill="1" applyBorder="1"/>
    <xf numFmtId="164" fontId="11" fillId="10" borderId="18" xfId="1" applyNumberFormat="1" applyFont="1" applyFill="1" applyBorder="1"/>
    <xf numFmtId="3" fontId="11" fillId="10" borderId="29" xfId="0" applyNumberFormat="1" applyFont="1" applyFill="1" applyBorder="1"/>
    <xf numFmtId="3" fontId="11" fillId="10" borderId="30" xfId="0" applyNumberFormat="1" applyFont="1" applyFill="1" applyBorder="1"/>
    <xf numFmtId="3" fontId="11" fillId="10" borderId="31" xfId="0" applyNumberFormat="1" applyFont="1" applyFill="1" applyBorder="1"/>
    <xf numFmtId="164" fontId="11" fillId="10" borderId="29" xfId="1" applyNumberFormat="1" applyFont="1" applyFill="1" applyBorder="1"/>
    <xf numFmtId="164" fontId="11" fillId="10" borderId="30" xfId="1" applyNumberFormat="1" applyFont="1" applyFill="1" applyBorder="1"/>
    <xf numFmtId="164" fontId="11" fillId="10" borderId="31" xfId="1" applyNumberFormat="1" applyFont="1" applyFill="1" applyBorder="1"/>
    <xf numFmtId="164" fontId="11" fillId="11" borderId="20" xfId="1" applyNumberFormat="1" applyFont="1" applyFill="1" applyBorder="1"/>
    <xf numFmtId="3" fontId="12" fillId="11" borderId="0" xfId="0" applyNumberFormat="1" applyFont="1" applyFill="1" applyBorder="1"/>
    <xf numFmtId="3" fontId="12" fillId="11" borderId="17" xfId="0" applyNumberFormat="1" applyFont="1" applyFill="1" applyBorder="1"/>
    <xf numFmtId="3" fontId="12" fillId="11" borderId="16" xfId="0" applyNumberFormat="1" applyFont="1" applyFill="1" applyBorder="1"/>
    <xf numFmtId="164" fontId="12" fillId="11" borderId="0" xfId="1" applyNumberFormat="1" applyFont="1" applyFill="1" applyBorder="1"/>
    <xf numFmtId="164" fontId="12" fillId="11" borderId="17" xfId="1" applyNumberFormat="1" applyFont="1" applyFill="1" applyBorder="1"/>
    <xf numFmtId="164" fontId="12" fillId="11" borderId="16" xfId="1" applyNumberFormat="1" applyFont="1" applyFill="1" applyBorder="1"/>
    <xf numFmtId="164" fontId="11" fillId="11" borderId="18" xfId="1" applyNumberFormat="1" applyFont="1" applyFill="1" applyBorder="1"/>
    <xf numFmtId="3" fontId="11" fillId="11" borderId="29" xfId="0" applyNumberFormat="1" applyFont="1" applyFill="1" applyBorder="1"/>
    <xf numFmtId="3" fontId="11" fillId="11" borderId="30" xfId="0" applyNumberFormat="1" applyFont="1" applyFill="1" applyBorder="1"/>
    <xf numFmtId="3" fontId="11" fillId="11" borderId="31" xfId="0" applyNumberFormat="1" applyFont="1" applyFill="1" applyBorder="1"/>
    <xf numFmtId="164" fontId="11" fillId="11" borderId="29" xfId="1" applyNumberFormat="1" applyFont="1" applyFill="1" applyBorder="1"/>
    <xf numFmtId="164" fontId="11" fillId="11" borderId="30" xfId="1" applyNumberFormat="1" applyFont="1" applyFill="1" applyBorder="1"/>
    <xf numFmtId="164" fontId="11" fillId="11" borderId="31" xfId="1" applyNumberFormat="1" applyFont="1" applyFill="1" applyBorder="1"/>
    <xf numFmtId="164" fontId="11" fillId="12" borderId="20" xfId="1" applyNumberFormat="1" applyFont="1" applyFill="1" applyBorder="1"/>
    <xf numFmtId="3" fontId="12" fillId="12" borderId="0" xfId="0" applyNumberFormat="1" applyFont="1" applyFill="1" applyBorder="1"/>
    <xf numFmtId="3" fontId="12" fillId="12" borderId="17" xfId="0" applyNumberFormat="1" applyFont="1" applyFill="1" applyBorder="1"/>
    <xf numFmtId="3" fontId="12" fillId="12" borderId="16" xfId="0" applyNumberFormat="1" applyFont="1" applyFill="1" applyBorder="1"/>
    <xf numFmtId="164" fontId="12" fillId="12" borderId="0" xfId="1" applyNumberFormat="1" applyFont="1" applyFill="1" applyBorder="1"/>
    <xf numFmtId="164" fontId="12" fillId="12" borderId="17" xfId="1" applyNumberFormat="1" applyFont="1" applyFill="1" applyBorder="1"/>
    <xf numFmtId="164" fontId="12" fillId="12" borderId="16" xfId="1" applyNumberFormat="1" applyFont="1" applyFill="1" applyBorder="1"/>
    <xf numFmtId="164" fontId="11" fillId="12" borderId="18" xfId="1" applyNumberFormat="1" applyFont="1" applyFill="1" applyBorder="1"/>
    <xf numFmtId="3" fontId="11" fillId="12" borderId="29" xfId="0" applyNumberFormat="1" applyFont="1" applyFill="1" applyBorder="1"/>
    <xf numFmtId="3" fontId="11" fillId="12" borderId="30" xfId="0" applyNumberFormat="1" applyFont="1" applyFill="1" applyBorder="1"/>
    <xf numFmtId="3" fontId="11" fillId="12" borderId="31" xfId="0" applyNumberFormat="1" applyFont="1" applyFill="1" applyBorder="1"/>
    <xf numFmtId="164" fontId="11" fillId="12" borderId="29" xfId="1" applyNumberFormat="1" applyFont="1" applyFill="1" applyBorder="1"/>
    <xf numFmtId="164" fontId="11" fillId="12" borderId="30" xfId="1" applyNumberFormat="1" applyFont="1" applyFill="1" applyBorder="1"/>
    <xf numFmtId="164" fontId="11" fillId="12" borderId="31" xfId="1" applyNumberFormat="1" applyFont="1" applyFill="1" applyBorder="1"/>
    <xf numFmtId="164" fontId="11" fillId="13" borderId="20" xfId="1" applyNumberFormat="1" applyFont="1" applyFill="1" applyBorder="1"/>
    <xf numFmtId="3" fontId="12" fillId="13" borderId="0" xfId="0" applyNumberFormat="1" applyFont="1" applyFill="1" applyBorder="1"/>
    <xf numFmtId="3" fontId="12" fillId="13" borderId="17" xfId="0" applyNumberFormat="1" applyFont="1" applyFill="1" applyBorder="1"/>
    <xf numFmtId="3" fontId="12" fillId="13" borderId="16" xfId="0" applyNumberFormat="1" applyFont="1" applyFill="1" applyBorder="1"/>
    <xf numFmtId="164" fontId="12" fillId="13" borderId="0" xfId="1" applyNumberFormat="1" applyFont="1" applyFill="1" applyBorder="1"/>
    <xf numFmtId="164" fontId="12" fillId="13" borderId="17" xfId="1" applyNumberFormat="1" applyFont="1" applyFill="1" applyBorder="1"/>
    <xf numFmtId="164" fontId="12" fillId="13" borderId="16" xfId="1" applyNumberFormat="1" applyFont="1" applyFill="1" applyBorder="1"/>
    <xf numFmtId="164" fontId="12" fillId="13" borderId="0" xfId="1" applyNumberFormat="1" applyFont="1" applyFill="1" applyBorder="1" applyAlignment="1">
      <alignment horizontal="right"/>
    </xf>
    <xf numFmtId="164" fontId="12" fillId="13" borderId="17" xfId="1" applyNumberFormat="1" applyFont="1" applyFill="1" applyBorder="1" applyAlignment="1">
      <alignment horizontal="right"/>
    </xf>
    <xf numFmtId="164" fontId="12" fillId="13" borderId="16" xfId="1" applyNumberFormat="1" applyFont="1" applyFill="1" applyBorder="1" applyAlignment="1">
      <alignment horizontal="right"/>
    </xf>
    <xf numFmtId="164" fontId="11" fillId="13" borderId="18" xfId="1" applyNumberFormat="1" applyFont="1" applyFill="1" applyBorder="1"/>
    <xf numFmtId="164" fontId="11" fillId="13" borderId="29" xfId="1" applyNumberFormat="1" applyFont="1" applyFill="1" applyBorder="1" applyAlignment="1">
      <alignment horizontal="right"/>
    </xf>
    <xf numFmtId="164" fontId="11" fillId="13" borderId="30" xfId="1" applyNumberFormat="1" applyFont="1" applyFill="1" applyBorder="1" applyAlignment="1">
      <alignment horizontal="right"/>
    </xf>
    <xf numFmtId="164" fontId="11" fillId="13" borderId="31" xfId="1" applyNumberFormat="1" applyFont="1" applyFill="1" applyBorder="1" applyAlignment="1">
      <alignment horizontal="right"/>
    </xf>
    <xf numFmtId="164" fontId="11" fillId="13" borderId="29" xfId="1" applyNumberFormat="1" applyFont="1" applyFill="1" applyBorder="1"/>
    <xf numFmtId="164" fontId="11" fillId="13" borderId="30" xfId="1" applyNumberFormat="1" applyFont="1" applyFill="1" applyBorder="1"/>
    <xf numFmtId="164" fontId="11" fillId="13" borderId="31" xfId="1" applyNumberFormat="1" applyFont="1" applyFill="1" applyBorder="1"/>
    <xf numFmtId="3" fontId="11" fillId="13" borderId="29" xfId="0" applyNumberFormat="1" applyFont="1" applyFill="1" applyBorder="1"/>
    <xf numFmtId="3" fontId="11" fillId="13" borderId="30" xfId="0" applyNumberFormat="1" applyFont="1" applyFill="1" applyBorder="1"/>
    <xf numFmtId="3" fontId="11" fillId="13" borderId="31" xfId="0" applyNumberFormat="1" applyFont="1" applyFill="1" applyBorder="1"/>
    <xf numFmtId="164" fontId="11" fillId="6" borderId="18" xfId="1" applyNumberFormat="1" applyFont="1" applyFill="1" applyBorder="1" applyAlignment="1">
      <alignment vertical="center"/>
    </xf>
    <xf numFmtId="164" fontId="11" fillId="6" borderId="29" xfId="1" applyNumberFormat="1" applyFont="1" applyFill="1" applyBorder="1" applyAlignment="1">
      <alignment vertical="center"/>
    </xf>
    <xf numFmtId="164" fontId="11" fillId="6" borderId="30" xfId="1" applyNumberFormat="1" applyFont="1" applyFill="1" applyBorder="1" applyAlignment="1">
      <alignment vertical="center"/>
    </xf>
    <xf numFmtId="164" fontId="11" fillId="6" borderId="31" xfId="1" applyNumberFormat="1" applyFont="1" applyFill="1" applyBorder="1" applyAlignment="1">
      <alignment vertical="center"/>
    </xf>
    <xf numFmtId="3" fontId="11" fillId="6" borderId="29" xfId="0" applyNumberFormat="1" applyFont="1" applyFill="1" applyBorder="1" applyAlignment="1">
      <alignment vertical="center"/>
    </xf>
    <xf numFmtId="3" fontId="11" fillId="6" borderId="30" xfId="0" applyNumberFormat="1" applyFont="1" applyFill="1" applyBorder="1" applyAlignment="1">
      <alignment vertical="center"/>
    </xf>
    <xf numFmtId="3" fontId="11" fillId="6" borderId="31" xfId="0" applyNumberFormat="1" applyFont="1" applyFill="1" applyBorder="1" applyAlignment="1">
      <alignment vertical="center"/>
    </xf>
    <xf numFmtId="164" fontId="16" fillId="0" borderId="0" xfId="0" applyNumberFormat="1" applyFont="1"/>
    <xf numFmtId="0" fontId="16" fillId="0" borderId="0" xfId="0" applyFont="1" applyAlignment="1">
      <alignment horizontal="left"/>
    </xf>
    <xf numFmtId="0" fontId="23" fillId="0" borderId="0" xfId="0" applyFont="1"/>
    <xf numFmtId="0" fontId="22" fillId="0" borderId="0" xfId="0" applyFont="1"/>
    <xf numFmtId="17" fontId="23" fillId="0" borderId="0" xfId="0" applyNumberFormat="1" applyFont="1" applyAlignment="1"/>
    <xf numFmtId="5" fontId="23" fillId="0" borderId="0" xfId="0" applyNumberFormat="1" applyFont="1"/>
    <xf numFmtId="49" fontId="23" fillId="0" borderId="0" xfId="0" applyNumberFormat="1" applyFont="1" applyAlignment="1">
      <alignment horizontal="left"/>
    </xf>
    <xf numFmtId="5" fontId="23" fillId="0" borderId="0" xfId="0" applyNumberFormat="1" applyFont="1" applyAlignment="1">
      <alignment horizontal="left"/>
    </xf>
    <xf numFmtId="0" fontId="23" fillId="0" borderId="0" xfId="0" applyFont="1" applyAlignment="1">
      <alignment horizontal="left"/>
    </xf>
    <xf numFmtId="0" fontId="25" fillId="0" borderId="0" xfId="0" applyFont="1"/>
    <xf numFmtId="0" fontId="25" fillId="0" borderId="0" xfId="0" applyFont="1" applyAlignment="1">
      <alignment horizontal="left"/>
    </xf>
    <xf numFmtId="169" fontId="25" fillId="0" borderId="0" xfId="0" applyNumberFormat="1" applyFont="1"/>
    <xf numFmtId="5" fontId="25" fillId="0" borderId="0" xfId="0" applyNumberFormat="1" applyFont="1"/>
    <xf numFmtId="5" fontId="25" fillId="0" borderId="0" xfId="0" applyNumberFormat="1" applyFont="1" applyAlignment="1">
      <alignment horizontal="left"/>
    </xf>
    <xf numFmtId="5" fontId="25" fillId="0" borderId="2" xfId="0" applyNumberFormat="1" applyFont="1" applyBorder="1"/>
    <xf numFmtId="169" fontId="25" fillId="0" borderId="33" xfId="0" applyNumberFormat="1" applyFont="1" applyBorder="1"/>
    <xf numFmtId="49" fontId="24" fillId="0" borderId="34" xfId="0" applyNumberFormat="1" applyFont="1" applyBorder="1" applyAlignment="1">
      <alignment horizontal="left"/>
    </xf>
    <xf numFmtId="0" fontId="24" fillId="0" borderId="34" xfId="0" applyFont="1" applyBorder="1"/>
    <xf numFmtId="0" fontId="25" fillId="0" borderId="34" xfId="0" applyFont="1" applyBorder="1"/>
    <xf numFmtId="0" fontId="23" fillId="0" borderId="34" xfId="0" applyFont="1" applyBorder="1"/>
    <xf numFmtId="0" fontId="26" fillId="0" borderId="1" xfId="0" applyFont="1" applyBorder="1" applyAlignment="1">
      <alignment horizontal="center"/>
    </xf>
    <xf numFmtId="0" fontId="26" fillId="0" borderId="0" xfId="0" applyFont="1"/>
    <xf numFmtId="0" fontId="26" fillId="0" borderId="0" xfId="0" applyFont="1" applyAlignment="1">
      <alignment horizontal="center"/>
    </xf>
    <xf numFmtId="17" fontId="12" fillId="0" borderId="35" xfId="0" applyNumberFormat="1" applyFont="1" applyFill="1" applyBorder="1" applyAlignment="1">
      <alignment horizontal="left"/>
    </xf>
    <xf numFmtId="166" fontId="28" fillId="0" borderId="0" xfId="0" applyNumberFormat="1" applyFont="1"/>
    <xf numFmtId="166" fontId="28" fillId="0" borderId="0" xfId="0" applyNumberFormat="1" applyFont="1" applyBorder="1"/>
    <xf numFmtId="0" fontId="28" fillId="0" borderId="0" xfId="0" applyFont="1" applyAlignment="1">
      <alignment horizontal="center"/>
    </xf>
    <xf numFmtId="0" fontId="28" fillId="0" borderId="0" xfId="0" applyFont="1"/>
    <xf numFmtId="0" fontId="28" fillId="0" borderId="0" xfId="0" applyFont="1" applyAlignment="1">
      <alignment horizontal="left"/>
    </xf>
    <xf numFmtId="7" fontId="28" fillId="0" borderId="0" xfId="0" applyNumberFormat="1" applyFont="1"/>
    <xf numFmtId="10" fontId="28" fillId="0" borderId="0" xfId="0" applyNumberFormat="1" applyFont="1" applyBorder="1"/>
    <xf numFmtId="10" fontId="28" fillId="0" borderId="0" xfId="0" applyNumberFormat="1" applyFont="1"/>
    <xf numFmtId="166" fontId="28" fillId="0" borderId="7" xfId="0" applyNumberFormat="1" applyFont="1" applyBorder="1"/>
    <xf numFmtId="10" fontId="28" fillId="0" borderId="0" xfId="3" applyNumberFormat="1" applyFont="1"/>
    <xf numFmtId="0" fontId="14" fillId="0" borderId="0" xfId="0" applyFont="1"/>
    <xf numFmtId="8" fontId="14" fillId="0" borderId="8" xfId="0" applyNumberFormat="1" applyFont="1" applyBorder="1"/>
    <xf numFmtId="8" fontId="14" fillId="0" borderId="0" xfId="0" applyNumberFormat="1" applyFont="1" applyBorder="1"/>
    <xf numFmtId="4" fontId="28" fillId="0" borderId="0" xfId="0" applyNumberFormat="1" applyFont="1"/>
    <xf numFmtId="4" fontId="28" fillId="0" borderId="0" xfId="0" applyNumberFormat="1" applyFont="1" applyAlignment="1">
      <alignment horizontal="left"/>
    </xf>
    <xf numFmtId="166" fontId="14" fillId="0" borderId="0" xfId="0" applyNumberFormat="1" applyFont="1" applyFill="1" applyBorder="1"/>
    <xf numFmtId="0" fontId="14" fillId="0" borderId="0" xfId="0" applyFont="1" applyFill="1" applyBorder="1" applyAlignment="1">
      <alignment horizontal="center" vertical="center" wrapText="1"/>
    </xf>
    <xf numFmtId="0" fontId="14" fillId="0" borderId="0" xfId="0" applyFont="1" applyFill="1" applyBorder="1" applyAlignment="1">
      <alignment horizontal="center"/>
    </xf>
    <xf numFmtId="0" fontId="10" fillId="0" borderId="0" xfId="0" applyFont="1" applyFill="1" applyBorder="1"/>
    <xf numFmtId="10" fontId="28" fillId="0" borderId="0" xfId="0" applyNumberFormat="1" applyFont="1" applyFill="1" applyBorder="1"/>
    <xf numFmtId="166" fontId="28" fillId="0" borderId="0" xfId="0" applyNumberFormat="1" applyFont="1" applyFill="1"/>
    <xf numFmtId="43" fontId="28" fillId="0" borderId="0" xfId="1" applyFont="1" applyFill="1"/>
    <xf numFmtId="43" fontId="28" fillId="0" borderId="0" xfId="0" applyNumberFormat="1" applyFont="1" applyFill="1"/>
    <xf numFmtId="43" fontId="28" fillId="0" borderId="7" xfId="0" applyNumberFormat="1" applyFont="1" applyFill="1" applyBorder="1"/>
    <xf numFmtId="166" fontId="28" fillId="0" borderId="0" xfId="0" applyNumberFormat="1" applyFont="1" applyFill="1" applyBorder="1"/>
    <xf numFmtId="7" fontId="28" fillId="0" borderId="0" xfId="0" applyNumberFormat="1" applyFont="1" applyFill="1"/>
    <xf numFmtId="0" fontId="11" fillId="0" borderId="0" xfId="0" applyFont="1" applyFill="1" applyBorder="1" applyAlignment="1">
      <alignment horizontal="center" vertical="center"/>
    </xf>
    <xf numFmtId="0" fontId="14" fillId="15" borderId="18" xfId="0" applyFont="1" applyFill="1" applyBorder="1" applyAlignment="1">
      <alignment vertical="center"/>
    </xf>
    <xf numFmtId="0" fontId="11" fillId="15" borderId="39" xfId="0" applyFont="1" applyFill="1" applyBorder="1" applyAlignment="1">
      <alignment horizontal="center"/>
    </xf>
    <xf numFmtId="17" fontId="19" fillId="6" borderId="40" xfId="0" applyNumberFormat="1" applyFont="1" applyFill="1" applyBorder="1" applyAlignment="1">
      <alignment horizontal="center"/>
    </xf>
    <xf numFmtId="17" fontId="19" fillId="6" borderId="41" xfId="0" applyNumberFormat="1" applyFont="1" applyFill="1" applyBorder="1" applyAlignment="1">
      <alignment horizontal="center"/>
    </xf>
    <xf numFmtId="17" fontId="19" fillId="15" borderId="21" xfId="0" applyNumberFormat="1" applyFont="1" applyFill="1" applyBorder="1" applyAlignment="1">
      <alignment horizontal="center"/>
    </xf>
    <xf numFmtId="17" fontId="19" fillId="6" borderId="42" xfId="0" applyNumberFormat="1" applyFont="1" applyFill="1" applyBorder="1" applyAlignment="1">
      <alignment horizontal="center"/>
    </xf>
    <xf numFmtId="164" fontId="12" fillId="7" borderId="43" xfId="1" applyNumberFormat="1" applyFont="1" applyFill="1" applyBorder="1"/>
    <xf numFmtId="164" fontId="12" fillId="7" borderId="44" xfId="1" applyNumberFormat="1" applyFont="1" applyFill="1" applyBorder="1"/>
    <xf numFmtId="164" fontId="12" fillId="7" borderId="45" xfId="1" applyNumberFormat="1" applyFont="1" applyFill="1" applyBorder="1"/>
    <xf numFmtId="164" fontId="12" fillId="7" borderId="46" xfId="1" applyNumberFormat="1" applyFont="1" applyFill="1" applyBorder="1"/>
    <xf numFmtId="164" fontId="12" fillId="7" borderId="46" xfId="1" applyNumberFormat="1" applyFont="1" applyFill="1" applyBorder="1" applyAlignment="1">
      <alignment horizontal="right"/>
    </xf>
    <xf numFmtId="164" fontId="12" fillId="15" borderId="20" xfId="1" applyNumberFormat="1" applyFont="1" applyFill="1" applyBorder="1" applyAlignment="1">
      <alignment horizontal="right"/>
    </xf>
    <xf numFmtId="164" fontId="12" fillId="7" borderId="43" xfId="1" applyNumberFormat="1" applyFont="1" applyFill="1" applyBorder="1" applyAlignment="1">
      <alignment horizontal="right"/>
    </xf>
    <xf numFmtId="3" fontId="16" fillId="7" borderId="46" xfId="0" applyNumberFormat="1" applyFont="1" applyFill="1" applyBorder="1"/>
    <xf numFmtId="3" fontId="16" fillId="7" borderId="45" xfId="0" applyNumberFormat="1" applyFont="1" applyFill="1" applyBorder="1"/>
    <xf numFmtId="3" fontId="16" fillId="7" borderId="47" xfId="0" applyNumberFormat="1" applyFont="1" applyFill="1" applyBorder="1"/>
    <xf numFmtId="164" fontId="12" fillId="15" borderId="20" xfId="1" applyNumberFormat="1" applyFont="1" applyFill="1" applyBorder="1"/>
    <xf numFmtId="164" fontId="12" fillId="7" borderId="40" xfId="1" applyNumberFormat="1" applyFont="1" applyFill="1" applyBorder="1"/>
    <xf numFmtId="164" fontId="12" fillId="7" borderId="28" xfId="1" applyNumberFormat="1" applyFont="1" applyFill="1" applyBorder="1"/>
    <xf numFmtId="164" fontId="11" fillId="7" borderId="11" xfId="1" applyNumberFormat="1" applyFont="1" applyFill="1" applyBorder="1"/>
    <xf numFmtId="164" fontId="11" fillId="7" borderId="12" xfId="1" applyNumberFormat="1" applyFont="1" applyFill="1" applyBorder="1"/>
    <xf numFmtId="164" fontId="11" fillId="7" borderId="36" xfId="1" applyNumberFormat="1" applyFont="1" applyFill="1" applyBorder="1"/>
    <xf numFmtId="164" fontId="11" fillId="15" borderId="18" xfId="1" applyNumberFormat="1" applyFont="1" applyFill="1" applyBorder="1"/>
    <xf numFmtId="164" fontId="11" fillId="7" borderId="37" xfId="1" applyNumberFormat="1" applyFont="1" applyFill="1" applyBorder="1"/>
    <xf numFmtId="164" fontId="12" fillId="0" borderId="43" xfId="1" applyNumberFormat="1" applyFont="1" applyFill="1" applyBorder="1"/>
    <xf numFmtId="164" fontId="12" fillId="0" borderId="44" xfId="1" applyNumberFormat="1" applyFont="1" applyFill="1" applyBorder="1"/>
    <xf numFmtId="164" fontId="12" fillId="0" borderId="45" xfId="1" applyNumberFormat="1" applyFont="1" applyFill="1" applyBorder="1"/>
    <xf numFmtId="164" fontId="12" fillId="0" borderId="46" xfId="1" applyNumberFormat="1" applyFont="1" applyFill="1" applyBorder="1"/>
    <xf numFmtId="3" fontId="16" fillId="0" borderId="46" xfId="0" applyNumberFormat="1" applyFont="1" applyBorder="1"/>
    <xf numFmtId="3" fontId="16" fillId="0" borderId="45" xfId="0" applyNumberFormat="1" applyFont="1" applyBorder="1"/>
    <xf numFmtId="3" fontId="16" fillId="0" borderId="47" xfId="0" applyNumberFormat="1" applyFont="1" applyBorder="1"/>
    <xf numFmtId="164" fontId="12" fillId="8" borderId="45" xfId="1" applyNumberFormat="1" applyFont="1" applyFill="1" applyBorder="1"/>
    <xf numFmtId="164" fontId="12" fillId="8" borderId="46" xfId="1" applyNumberFormat="1" applyFont="1" applyFill="1" applyBorder="1"/>
    <xf numFmtId="3" fontId="16" fillId="8" borderId="46" xfId="0" applyNumberFormat="1" applyFont="1" applyFill="1" applyBorder="1"/>
    <xf numFmtId="3" fontId="16" fillId="8" borderId="45" xfId="0" applyNumberFormat="1" applyFont="1" applyFill="1" applyBorder="1"/>
    <xf numFmtId="3" fontId="16" fillId="8" borderId="47" xfId="0" applyNumberFormat="1" applyFont="1" applyFill="1" applyBorder="1"/>
    <xf numFmtId="164" fontId="12" fillId="8" borderId="40" xfId="1" applyNumberFormat="1" applyFont="1" applyFill="1" applyBorder="1"/>
    <xf numFmtId="164" fontId="12" fillId="8" borderId="28" xfId="1" applyNumberFormat="1" applyFont="1" applyFill="1" applyBorder="1"/>
    <xf numFmtId="164" fontId="11" fillId="8" borderId="11" xfId="1" applyNumberFormat="1" applyFont="1" applyFill="1" applyBorder="1"/>
    <xf numFmtId="164" fontId="11" fillId="8" borderId="12" xfId="1" applyNumberFormat="1" applyFont="1" applyFill="1" applyBorder="1"/>
    <xf numFmtId="164" fontId="11" fillId="8" borderId="36" xfId="1" applyNumberFormat="1" applyFont="1" applyFill="1" applyBorder="1"/>
    <xf numFmtId="164" fontId="11" fillId="8" borderId="37" xfId="1" applyNumberFormat="1" applyFont="1" applyFill="1" applyBorder="1"/>
    <xf numFmtId="164" fontId="12" fillId="9" borderId="45" xfId="1" applyNumberFormat="1" applyFont="1" applyFill="1" applyBorder="1"/>
    <xf numFmtId="164" fontId="12" fillId="9" borderId="46" xfId="1" applyNumberFormat="1" applyFont="1" applyFill="1" applyBorder="1"/>
    <xf numFmtId="3" fontId="16" fillId="9" borderId="46" xfId="0" applyNumberFormat="1" applyFont="1" applyFill="1" applyBorder="1"/>
    <xf numFmtId="3" fontId="16" fillId="9" borderId="45" xfId="0" applyNumberFormat="1" applyFont="1" applyFill="1" applyBorder="1"/>
    <xf numFmtId="3" fontId="16" fillId="9" borderId="47" xfId="0" applyNumberFormat="1" applyFont="1" applyFill="1" applyBorder="1"/>
    <xf numFmtId="43" fontId="16" fillId="9" borderId="46" xfId="0" applyNumberFormat="1" applyFont="1" applyFill="1" applyBorder="1"/>
    <xf numFmtId="37" fontId="16" fillId="9" borderId="45" xfId="0" applyNumberFormat="1" applyFont="1" applyFill="1" applyBorder="1"/>
    <xf numFmtId="164" fontId="12" fillId="9" borderId="40" xfId="1" applyNumberFormat="1" applyFont="1" applyFill="1" applyBorder="1"/>
    <xf numFmtId="164" fontId="12" fillId="9" borderId="28" xfId="1" applyNumberFormat="1" applyFont="1" applyFill="1" applyBorder="1"/>
    <xf numFmtId="164" fontId="11" fillId="9" borderId="11" xfId="1" applyNumberFormat="1" applyFont="1" applyFill="1" applyBorder="1"/>
    <xf numFmtId="164" fontId="11" fillId="9" borderId="12" xfId="1" applyNumberFormat="1" applyFont="1" applyFill="1" applyBorder="1"/>
    <xf numFmtId="164" fontId="11" fillId="9" borderId="36" xfId="1" applyNumberFormat="1" applyFont="1" applyFill="1" applyBorder="1"/>
    <xf numFmtId="164" fontId="11" fillId="9" borderId="37" xfId="1" applyNumberFormat="1" applyFont="1" applyFill="1" applyBorder="1"/>
    <xf numFmtId="164" fontId="12" fillId="10" borderId="45" xfId="1" applyNumberFormat="1" applyFont="1" applyFill="1" applyBorder="1"/>
    <xf numFmtId="164" fontId="12" fillId="10" borderId="46" xfId="1" applyNumberFormat="1" applyFont="1" applyFill="1" applyBorder="1"/>
    <xf numFmtId="3" fontId="16" fillId="10" borderId="46" xfId="0" applyNumberFormat="1" applyFont="1" applyFill="1" applyBorder="1"/>
    <xf numFmtId="3" fontId="16" fillId="10" borderId="45" xfId="0" applyNumberFormat="1" applyFont="1" applyFill="1" applyBorder="1"/>
    <xf numFmtId="3" fontId="16" fillId="10" borderId="47" xfId="0" applyNumberFormat="1" applyFont="1" applyFill="1" applyBorder="1"/>
    <xf numFmtId="43" fontId="16" fillId="10" borderId="46" xfId="0" applyNumberFormat="1" applyFont="1" applyFill="1" applyBorder="1"/>
    <xf numFmtId="43" fontId="16" fillId="10" borderId="45" xfId="0" applyNumberFormat="1" applyFont="1" applyFill="1" applyBorder="1"/>
    <xf numFmtId="41" fontId="16" fillId="10" borderId="46" xfId="0" applyNumberFormat="1" applyFont="1" applyFill="1" applyBorder="1"/>
    <xf numFmtId="41" fontId="16" fillId="10" borderId="45" xfId="0" applyNumberFormat="1" applyFont="1" applyFill="1" applyBorder="1"/>
    <xf numFmtId="43" fontId="16" fillId="10" borderId="47" xfId="0" applyNumberFormat="1" applyFont="1" applyFill="1" applyBorder="1"/>
    <xf numFmtId="164" fontId="12" fillId="10" borderId="40" xfId="1" applyNumberFormat="1" applyFont="1" applyFill="1" applyBorder="1"/>
    <xf numFmtId="164" fontId="12" fillId="10" borderId="28" xfId="1" applyNumberFormat="1" applyFont="1" applyFill="1" applyBorder="1"/>
    <xf numFmtId="164" fontId="11" fillId="10" borderId="11" xfId="1" applyNumberFormat="1" applyFont="1" applyFill="1" applyBorder="1"/>
    <xf numFmtId="164" fontId="11" fillId="10" borderId="12" xfId="1" applyNumberFormat="1" applyFont="1" applyFill="1" applyBorder="1"/>
    <xf numFmtId="164" fontId="11" fillId="10" borderId="36" xfId="1" applyNumberFormat="1" applyFont="1" applyFill="1" applyBorder="1"/>
    <xf numFmtId="164" fontId="11" fillId="10" borderId="37" xfId="1" applyNumberFormat="1" applyFont="1" applyFill="1" applyBorder="1"/>
    <xf numFmtId="164" fontId="12" fillId="11" borderId="45" xfId="1" applyNumberFormat="1" applyFont="1" applyFill="1" applyBorder="1"/>
    <xf numFmtId="164" fontId="12" fillId="11" borderId="46" xfId="1" applyNumberFormat="1" applyFont="1" applyFill="1" applyBorder="1"/>
    <xf numFmtId="3" fontId="16" fillId="11" borderId="46" xfId="0" applyNumberFormat="1" applyFont="1" applyFill="1" applyBorder="1"/>
    <xf numFmtId="3" fontId="16" fillId="11" borderId="45" xfId="0" applyNumberFormat="1" applyFont="1" applyFill="1" applyBorder="1"/>
    <xf numFmtId="3" fontId="16" fillId="11" borderId="47" xfId="0" applyNumberFormat="1" applyFont="1" applyFill="1" applyBorder="1"/>
    <xf numFmtId="41" fontId="16" fillId="11" borderId="45" xfId="0" applyNumberFormat="1" applyFont="1" applyFill="1" applyBorder="1"/>
    <xf numFmtId="41" fontId="16" fillId="11" borderId="46" xfId="0" applyNumberFormat="1" applyFont="1" applyFill="1" applyBorder="1"/>
    <xf numFmtId="164" fontId="12" fillId="11" borderId="40" xfId="1" applyNumberFormat="1" applyFont="1" applyFill="1" applyBorder="1"/>
    <xf numFmtId="164" fontId="12" fillId="11" borderId="28" xfId="1" applyNumberFormat="1" applyFont="1" applyFill="1" applyBorder="1"/>
    <xf numFmtId="164" fontId="11" fillId="11" borderId="11" xfId="1" applyNumberFormat="1" applyFont="1" applyFill="1" applyBorder="1"/>
    <xf numFmtId="164" fontId="11" fillId="11" borderId="12" xfId="1" applyNumberFormat="1" applyFont="1" applyFill="1" applyBorder="1"/>
    <xf numFmtId="164" fontId="11" fillId="11" borderId="36" xfId="1" applyNumberFormat="1" applyFont="1" applyFill="1" applyBorder="1"/>
    <xf numFmtId="164" fontId="11" fillId="11" borderId="37" xfId="1" applyNumberFormat="1" applyFont="1" applyFill="1" applyBorder="1"/>
    <xf numFmtId="164" fontId="12" fillId="12" borderId="45" xfId="1" applyNumberFormat="1" applyFont="1" applyFill="1" applyBorder="1"/>
    <xf numFmtId="164" fontId="12" fillId="12" borderId="46" xfId="1" applyNumberFormat="1" applyFont="1" applyFill="1" applyBorder="1"/>
    <xf numFmtId="3" fontId="16" fillId="12" borderId="46" xfId="0" applyNumberFormat="1" applyFont="1" applyFill="1" applyBorder="1"/>
    <xf numFmtId="3" fontId="16" fillId="12" borderId="45" xfId="0" applyNumberFormat="1" applyFont="1" applyFill="1" applyBorder="1"/>
    <xf numFmtId="3" fontId="16" fillId="12" borderId="47" xfId="0" applyNumberFormat="1" applyFont="1" applyFill="1" applyBorder="1"/>
    <xf numFmtId="41" fontId="16" fillId="12" borderId="45" xfId="0" applyNumberFormat="1" applyFont="1" applyFill="1" applyBorder="1"/>
    <xf numFmtId="41" fontId="16" fillId="12" borderId="46" xfId="0" applyNumberFormat="1" applyFont="1" applyFill="1" applyBorder="1"/>
    <xf numFmtId="164" fontId="12" fillId="12" borderId="40" xfId="1" applyNumberFormat="1" applyFont="1" applyFill="1" applyBorder="1"/>
    <xf numFmtId="164" fontId="12" fillId="12" borderId="28" xfId="1" applyNumberFormat="1" applyFont="1" applyFill="1" applyBorder="1"/>
    <xf numFmtId="164" fontId="11" fillId="12" borderId="11" xfId="1" applyNumberFormat="1" applyFont="1" applyFill="1" applyBorder="1"/>
    <xf numFmtId="164" fontId="11" fillId="12" borderId="12" xfId="1" applyNumberFormat="1" applyFont="1" applyFill="1" applyBorder="1"/>
    <xf numFmtId="164" fontId="11" fillId="12" borderId="36" xfId="1" applyNumberFormat="1" applyFont="1" applyFill="1" applyBorder="1"/>
    <xf numFmtId="164" fontId="11" fillId="12" borderId="37" xfId="1" applyNumberFormat="1" applyFont="1" applyFill="1" applyBorder="1"/>
    <xf numFmtId="164" fontId="12" fillId="13" borderId="45" xfId="1" applyNumberFormat="1" applyFont="1" applyFill="1" applyBorder="1"/>
    <xf numFmtId="164" fontId="12" fillId="13" borderId="46" xfId="1" applyNumberFormat="1" applyFont="1" applyFill="1" applyBorder="1"/>
    <xf numFmtId="3" fontId="16" fillId="13" borderId="46" xfId="0" applyNumberFormat="1" applyFont="1" applyFill="1" applyBorder="1"/>
    <xf numFmtId="3" fontId="16" fillId="13" borderId="45" xfId="0" applyNumberFormat="1" applyFont="1" applyFill="1" applyBorder="1"/>
    <xf numFmtId="3" fontId="16" fillId="13" borderId="47" xfId="0" applyNumberFormat="1" applyFont="1" applyFill="1" applyBorder="1"/>
    <xf numFmtId="41" fontId="16" fillId="13" borderId="46" xfId="0" applyNumberFormat="1" applyFont="1" applyFill="1" applyBorder="1"/>
    <xf numFmtId="41" fontId="16" fillId="13" borderId="45" xfId="0" applyNumberFormat="1" applyFont="1" applyFill="1" applyBorder="1"/>
    <xf numFmtId="164" fontId="12" fillId="13" borderId="40" xfId="1" applyNumberFormat="1" applyFont="1" applyFill="1" applyBorder="1"/>
    <xf numFmtId="164" fontId="12" fillId="13" borderId="28" xfId="1" applyNumberFormat="1" applyFont="1" applyFill="1" applyBorder="1"/>
    <xf numFmtId="164" fontId="11" fillId="13" borderId="11" xfId="1" applyNumberFormat="1" applyFont="1" applyFill="1" applyBorder="1"/>
    <xf numFmtId="164" fontId="11" fillId="13" borderId="12" xfId="1" applyNumberFormat="1" applyFont="1" applyFill="1" applyBorder="1"/>
    <xf numFmtId="164" fontId="11" fillId="13" borderId="36" xfId="1" applyNumberFormat="1" applyFont="1" applyFill="1" applyBorder="1"/>
    <xf numFmtId="164" fontId="11" fillId="13" borderId="37" xfId="1" applyNumberFormat="1" applyFont="1" applyFill="1" applyBorder="1"/>
    <xf numFmtId="164" fontId="12" fillId="0" borderId="36" xfId="1" applyNumberFormat="1" applyFont="1" applyFill="1" applyBorder="1"/>
    <xf numFmtId="164" fontId="12" fillId="0" borderId="37" xfId="1" applyNumberFormat="1" applyFont="1" applyFill="1" applyBorder="1"/>
    <xf numFmtId="164" fontId="11" fillId="6" borderId="11" xfId="1" applyNumberFormat="1" applyFont="1" applyFill="1" applyBorder="1" applyAlignment="1">
      <alignment vertical="center"/>
    </xf>
    <xf numFmtId="164" fontId="11" fillId="6" borderId="12" xfId="1" applyNumberFormat="1" applyFont="1" applyFill="1" applyBorder="1" applyAlignment="1">
      <alignment vertical="center"/>
    </xf>
    <xf numFmtId="164" fontId="11" fillId="6" borderId="36" xfId="1" applyNumberFormat="1" applyFont="1" applyFill="1" applyBorder="1" applyAlignment="1">
      <alignment vertical="center"/>
    </xf>
    <xf numFmtId="164" fontId="11" fillId="15" borderId="18" xfId="1" applyNumberFormat="1" applyFont="1" applyFill="1" applyBorder="1" applyAlignment="1">
      <alignment vertical="center"/>
    </xf>
    <xf numFmtId="164" fontId="11" fillId="6" borderId="37" xfId="1" applyNumberFormat="1" applyFont="1" applyFill="1" applyBorder="1" applyAlignment="1">
      <alignment vertical="center"/>
    </xf>
    <xf numFmtId="0" fontId="16" fillId="0" borderId="46" xfId="0" applyFont="1" applyBorder="1"/>
    <xf numFmtId="0" fontId="16" fillId="0" borderId="45" xfId="0" applyFont="1" applyBorder="1"/>
    <xf numFmtId="0" fontId="16" fillId="0" borderId="44" xfId="0" applyFont="1" applyBorder="1"/>
    <xf numFmtId="43" fontId="16" fillId="0" borderId="46" xfId="0" applyNumberFormat="1" applyFont="1" applyBorder="1"/>
    <xf numFmtId="43" fontId="16" fillId="0" borderId="45" xfId="0" applyNumberFormat="1" applyFont="1" applyBorder="1"/>
    <xf numFmtId="41" fontId="16" fillId="0" borderId="46" xfId="1" applyNumberFormat="1" applyFont="1" applyBorder="1"/>
    <xf numFmtId="43" fontId="16" fillId="0" borderId="45" xfId="1" applyNumberFormat="1" applyFont="1" applyBorder="1"/>
    <xf numFmtId="164" fontId="12" fillId="0" borderId="40" xfId="1" applyNumberFormat="1" applyFont="1" applyFill="1" applyBorder="1"/>
    <xf numFmtId="164" fontId="12" fillId="0" borderId="41" xfId="1" applyNumberFormat="1" applyFont="1" applyFill="1" applyBorder="1"/>
    <xf numFmtId="164" fontId="12" fillId="15" borderId="21" xfId="1" applyNumberFormat="1" applyFont="1" applyFill="1" applyBorder="1"/>
    <xf numFmtId="164" fontId="16" fillId="0" borderId="41" xfId="0" applyNumberFormat="1" applyFont="1" applyBorder="1"/>
    <xf numFmtId="164" fontId="16" fillId="0" borderId="40" xfId="0" applyNumberFormat="1" applyFont="1" applyBorder="1"/>
    <xf numFmtId="0" fontId="16" fillId="15" borderId="0" xfId="0" applyFont="1" applyFill="1"/>
    <xf numFmtId="0" fontId="14" fillId="0" borderId="0" xfId="0" applyFont="1" applyAlignment="1">
      <alignment horizontal="center"/>
    </xf>
    <xf numFmtId="0" fontId="29" fillId="0" borderId="1" xfId="0" applyFont="1" applyFill="1" applyBorder="1" applyAlignment="1">
      <alignment horizontal="center" vertical="center"/>
    </xf>
    <xf numFmtId="166"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67" fontId="31" fillId="0" borderId="0" xfId="0" applyNumberFormat="1" applyFont="1" applyFill="1"/>
    <xf numFmtId="167" fontId="31" fillId="0" borderId="2" xfId="0" applyNumberFormat="1" applyFont="1" applyFill="1" applyBorder="1"/>
    <xf numFmtId="0" fontId="31" fillId="0" borderId="0" xfId="0" applyFont="1" applyFill="1" applyAlignment="1">
      <alignment horizontal="left"/>
    </xf>
    <xf numFmtId="167" fontId="31" fillId="0" borderId="2" xfId="2" applyNumberFormat="1" applyFont="1" applyFill="1" applyBorder="1"/>
    <xf numFmtId="167" fontId="31" fillId="0" borderId="0" xfId="2" applyNumberFormat="1" applyFont="1" applyFill="1" applyBorder="1"/>
    <xf numFmtId="167" fontId="31" fillId="0" borderId="0" xfId="2" applyNumberFormat="1" applyFont="1" applyFill="1"/>
    <xf numFmtId="41" fontId="16" fillId="0" borderId="45" xfId="0" applyNumberFormat="1" applyFont="1" applyBorder="1"/>
    <xf numFmtId="41" fontId="16" fillId="0" borderId="46" xfId="0" applyNumberFormat="1" applyFont="1" applyBorder="1"/>
    <xf numFmtId="166" fontId="31" fillId="0" borderId="0" xfId="0" applyNumberFormat="1" applyFont="1" applyFill="1"/>
    <xf numFmtId="39" fontId="31" fillId="0" borderId="0" xfId="1" applyNumberFormat="1" applyFont="1" applyFill="1" applyBorder="1"/>
    <xf numFmtId="43" fontId="31" fillId="0" borderId="0" xfId="0" applyNumberFormat="1" applyFont="1" applyFill="1"/>
    <xf numFmtId="164" fontId="11" fillId="4" borderId="20" xfId="1" applyNumberFormat="1" applyFont="1" applyFill="1" applyBorder="1"/>
    <xf numFmtId="3" fontId="12" fillId="4" borderId="0" xfId="0" applyNumberFormat="1" applyFont="1" applyFill="1" applyBorder="1"/>
    <xf numFmtId="3" fontId="12" fillId="4" borderId="17" xfId="0" applyNumberFormat="1" applyFont="1" applyFill="1" applyBorder="1"/>
    <xf numFmtId="3" fontId="12" fillId="4" borderId="16" xfId="0" applyNumberFormat="1" applyFont="1" applyFill="1" applyBorder="1"/>
    <xf numFmtId="164" fontId="12" fillId="4" borderId="0" xfId="1" applyNumberFormat="1" applyFont="1" applyFill="1" applyBorder="1"/>
    <xf numFmtId="164" fontId="12" fillId="4" borderId="17" xfId="1" applyNumberFormat="1" applyFont="1" applyFill="1" applyBorder="1"/>
    <xf numFmtId="164" fontId="12" fillId="4" borderId="16" xfId="1" applyNumberFormat="1" applyFont="1" applyFill="1" applyBorder="1"/>
    <xf numFmtId="164" fontId="12" fillId="4" borderId="45" xfId="1" applyNumberFormat="1" applyFont="1" applyFill="1" applyBorder="1"/>
    <xf numFmtId="164" fontId="12" fillId="4" borderId="46" xfId="1" applyNumberFormat="1" applyFont="1" applyFill="1" applyBorder="1"/>
    <xf numFmtId="164" fontId="12" fillId="4" borderId="20" xfId="1" applyNumberFormat="1" applyFont="1" applyFill="1" applyBorder="1"/>
    <xf numFmtId="3" fontId="16" fillId="4" borderId="46" xfId="0" applyNumberFormat="1" applyFont="1" applyFill="1" applyBorder="1"/>
    <xf numFmtId="3" fontId="16" fillId="4" borderId="45" xfId="0" applyNumberFormat="1" applyFont="1" applyFill="1" applyBorder="1"/>
    <xf numFmtId="3" fontId="16" fillId="4" borderId="49" xfId="0" applyNumberFormat="1" applyFont="1" applyFill="1" applyBorder="1"/>
    <xf numFmtId="3" fontId="16" fillId="4" borderId="48" xfId="0" applyNumberFormat="1" applyFont="1" applyFill="1" applyBorder="1"/>
    <xf numFmtId="3" fontId="16" fillId="4" borderId="50" xfId="0" applyNumberFormat="1" applyFont="1" applyFill="1" applyBorder="1"/>
    <xf numFmtId="0" fontId="31" fillId="0" borderId="0" xfId="0" applyFont="1" applyFill="1"/>
    <xf numFmtId="4" fontId="31" fillId="0" borderId="0" xfId="0" applyNumberFormat="1" applyFont="1" applyFill="1"/>
    <xf numFmtId="3" fontId="0" fillId="0" borderId="0" xfId="0" applyNumberFormat="1"/>
    <xf numFmtId="164" fontId="17" fillId="6" borderId="12" xfId="0" applyNumberFormat="1" applyFont="1" applyFill="1" applyBorder="1" applyAlignment="1">
      <alignment vertical="center"/>
    </xf>
    <xf numFmtId="0" fontId="33" fillId="0" borderId="0" xfId="0" applyFont="1" applyAlignment="1">
      <alignment vertical="center"/>
    </xf>
    <xf numFmtId="0" fontId="32" fillId="0" borderId="0" xfId="0" applyFont="1" applyAlignment="1">
      <alignment vertical="center"/>
    </xf>
    <xf numFmtId="0" fontId="14" fillId="0" borderId="0" xfId="0" applyFont="1" applyAlignment="1">
      <alignment horizontal="center"/>
    </xf>
    <xf numFmtId="10" fontId="8" fillId="0" borderId="0" xfId="0" applyNumberFormat="1" applyFont="1"/>
    <xf numFmtId="0" fontId="6" fillId="0" borderId="1" xfId="0" applyFont="1" applyBorder="1" applyAlignment="1">
      <alignment horizontal="center"/>
    </xf>
    <xf numFmtId="0" fontId="7" fillId="0" borderId="33" xfId="0" applyFont="1" applyBorder="1"/>
    <xf numFmtId="4" fontId="7" fillId="0" borderId="33" xfId="0" applyNumberFormat="1" applyFont="1" applyBorder="1"/>
    <xf numFmtId="0" fontId="7" fillId="0" borderId="0" xfId="0" applyFont="1" applyBorder="1"/>
    <xf numFmtId="4" fontId="7" fillId="0" borderId="0" xfId="0" applyNumberFormat="1" applyFont="1" applyBorder="1"/>
    <xf numFmtId="2" fontId="7" fillId="0" borderId="0" xfId="0" applyNumberFormat="1" applyFont="1" applyBorder="1"/>
    <xf numFmtId="0" fontId="7" fillId="0" borderId="1" xfId="0" applyFont="1" applyBorder="1"/>
    <xf numFmtId="4" fontId="7" fillId="0" borderId="1" xfId="0" applyNumberFormat="1" applyFont="1" applyBorder="1"/>
    <xf numFmtId="0" fontId="14" fillId="0" borderId="0" xfId="0" applyFont="1" applyAlignment="1">
      <alignment horizontal="center"/>
    </xf>
    <xf numFmtId="167" fontId="31" fillId="0" borderId="1" xfId="2" applyNumberFormat="1" applyFont="1" applyFill="1" applyBorder="1"/>
    <xf numFmtId="43" fontId="31" fillId="0" borderId="1" xfId="0" applyNumberFormat="1" applyFont="1" applyFill="1" applyBorder="1"/>
    <xf numFmtId="4" fontId="31" fillId="0" borderId="1" xfId="0" applyNumberFormat="1" applyFont="1" applyFill="1" applyBorder="1"/>
    <xf numFmtId="49" fontId="23" fillId="0" borderId="0" xfId="0" applyNumberFormat="1" applyFont="1" applyAlignment="1"/>
    <xf numFmtId="164" fontId="12" fillId="0" borderId="4" xfId="1" applyNumberFormat="1" applyFont="1" applyFill="1" applyBorder="1"/>
    <xf numFmtId="0" fontId="14" fillId="0" borderId="0" xfId="0" applyFont="1" applyAlignment="1">
      <alignment horizontal="center"/>
    </xf>
    <xf numFmtId="0" fontId="32" fillId="0" borderId="0" xfId="0" applyFont="1" applyAlignment="1">
      <alignment horizontal="left" vertical="top" wrapText="1"/>
    </xf>
    <xf numFmtId="166" fontId="14" fillId="0" borderId="0" xfId="0" applyNumberFormat="1" applyFont="1" applyAlignment="1">
      <alignment horizontal="center"/>
    </xf>
    <xf numFmtId="166" fontId="27" fillId="0" borderId="0" xfId="0" applyNumberFormat="1" applyFont="1" applyAlignment="1">
      <alignment horizontal="center"/>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15" fillId="0" borderId="0" xfId="0" applyFont="1" applyAlignment="1">
      <alignment horizontal="center"/>
    </xf>
    <xf numFmtId="0" fontId="18" fillId="0" borderId="0" xfId="0" applyFont="1" applyAlignment="1">
      <alignment horizontal="center"/>
    </xf>
    <xf numFmtId="0" fontId="11" fillId="0" borderId="25" xfId="0" applyFont="1" applyFill="1" applyBorder="1" applyAlignment="1">
      <alignment horizontal="center" vertical="center"/>
    </xf>
    <xf numFmtId="49" fontId="17" fillId="6" borderId="38" xfId="0" applyNumberFormat="1" applyFont="1" applyFill="1" applyBorder="1" applyAlignment="1">
      <alignment horizontal="center"/>
    </xf>
    <xf numFmtId="49" fontId="17" fillId="6" borderId="32" xfId="0" applyNumberFormat="1" applyFont="1" applyFill="1" applyBorder="1" applyAlignment="1">
      <alignment horizontal="center"/>
    </xf>
    <xf numFmtId="49" fontId="11" fillId="6" borderId="38" xfId="0" applyNumberFormat="1" applyFont="1" applyFill="1" applyBorder="1" applyAlignment="1">
      <alignment horizontal="center"/>
    </xf>
    <xf numFmtId="49" fontId="11" fillId="6" borderId="32" xfId="0" applyNumberFormat="1" applyFont="1" applyFill="1" applyBorder="1" applyAlignment="1">
      <alignment horizontal="center"/>
    </xf>
    <xf numFmtId="0" fontId="11" fillId="6" borderId="24" xfId="0" applyFont="1" applyFill="1" applyBorder="1" applyAlignment="1">
      <alignment horizontal="center"/>
    </xf>
    <xf numFmtId="0" fontId="11" fillId="6" borderId="22" xfId="0" applyFont="1" applyFill="1" applyBorder="1" applyAlignment="1">
      <alignment horizontal="center"/>
    </xf>
    <xf numFmtId="0" fontId="30" fillId="14" borderId="36" xfId="0" applyFont="1" applyFill="1" applyBorder="1" applyAlignment="1">
      <alignment horizontal="center" vertical="center"/>
    </xf>
    <xf numFmtId="0" fontId="30" fillId="14" borderId="29" xfId="0" applyFont="1" applyFill="1" applyBorder="1" applyAlignment="1">
      <alignment horizontal="center" vertical="center"/>
    </xf>
    <xf numFmtId="0" fontId="30" fillId="14" borderId="37" xfId="0" applyFont="1" applyFill="1" applyBorder="1" applyAlignment="1">
      <alignment horizontal="center" vertical="center"/>
    </xf>
    <xf numFmtId="0" fontId="30" fillId="16" borderId="36" xfId="0" applyFont="1" applyFill="1" applyBorder="1" applyAlignment="1">
      <alignment horizontal="center" vertical="center"/>
    </xf>
    <xf numFmtId="0" fontId="30" fillId="16" borderId="29" xfId="0" applyFont="1" applyFill="1" applyBorder="1" applyAlignment="1">
      <alignment horizontal="center" vertical="center"/>
    </xf>
    <xf numFmtId="0" fontId="30" fillId="16" borderId="37"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21" xfId="0" applyFont="1" applyFill="1" applyBorder="1" applyAlignment="1">
      <alignment horizontal="center" vertical="center"/>
    </xf>
    <xf numFmtId="0" fontId="11" fillId="6" borderId="23" xfId="0" applyFont="1" applyFill="1" applyBorder="1" applyAlignment="1">
      <alignment horizontal="center"/>
    </xf>
    <xf numFmtId="0" fontId="34" fillId="9" borderId="36" xfId="0" applyFont="1" applyFill="1" applyBorder="1" applyAlignment="1">
      <alignment horizontal="center" vertical="center"/>
    </xf>
    <xf numFmtId="0" fontId="34" fillId="9" borderId="29" xfId="0" applyFont="1" applyFill="1" applyBorder="1" applyAlignment="1">
      <alignment horizontal="center" vertical="center"/>
    </xf>
    <xf numFmtId="0" fontId="34" fillId="9" borderId="37" xfId="0" applyFont="1" applyFill="1" applyBorder="1" applyAlignment="1">
      <alignment horizontal="center" vertical="center"/>
    </xf>
    <xf numFmtId="0" fontId="34"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vertical="center"/>
    </xf>
    <xf numFmtId="0" fontId="25"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1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FF99CC"/>
      <color rgb="FFFF9966"/>
      <color rgb="FFCC99FF"/>
      <color rgb="FFF7A1D8"/>
      <color rgb="FF99CC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Change</a:t>
            </a:r>
            <a:r>
              <a:rPr lang="en-US" baseline="0"/>
              <a:t> Comparison </a:t>
            </a:r>
            <a:endParaRPr lang="en-US"/>
          </a:p>
        </c:rich>
      </c:tx>
      <c:layout>
        <c:manualLayout>
          <c:xMode val="edge"/>
          <c:yMode val="edge"/>
          <c:x val="0.3525337871578838"/>
          <c:y val="8.869211417776929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257665350972942"/>
          <c:y val="4.160755881572438E-2"/>
          <c:w val="0.87590366281073528"/>
          <c:h val="0.83554942230159379"/>
        </c:manualLayout>
      </c:layout>
      <c:barChart>
        <c:barDir val="col"/>
        <c:grouping val="clustered"/>
        <c:varyColors val="0"/>
        <c:ser>
          <c:idx val="0"/>
          <c:order val="0"/>
          <c:tx>
            <c:v>FY14</c:v>
          </c:tx>
          <c:spPr>
            <a:solidFill>
              <a:schemeClr val="accent1"/>
            </a:solidFill>
            <a:ln>
              <a:noFill/>
            </a:ln>
            <a:effectLst/>
          </c:spPr>
          <c:invertIfNegative val="0"/>
          <c:dLbls>
            <c:delete val="1"/>
          </c:dLbls>
          <c:val>
            <c:numRef>
              <c:f>'FY12-FY17 Collections'!$B$45:$H$45</c:f>
              <c:numCache>
                <c:formatCode>_(* #,##0_);_(* \(#,##0\);_(* "-"??_);_(@_)</c:formatCode>
                <c:ptCount val="7"/>
                <c:pt idx="0">
                  <c:v>1697413.6899999997</c:v>
                </c:pt>
                <c:pt idx="1">
                  <c:v>514097.08000000007</c:v>
                </c:pt>
                <c:pt idx="2">
                  <c:v>2975568.4200000004</c:v>
                </c:pt>
                <c:pt idx="3">
                  <c:v>633266.07000000007</c:v>
                </c:pt>
                <c:pt idx="4">
                  <c:v>541250.65000000014</c:v>
                </c:pt>
                <c:pt idx="5">
                  <c:v>1009130.9899999998</c:v>
                </c:pt>
                <c:pt idx="6">
                  <c:v>726546.4</c:v>
                </c:pt>
              </c:numCache>
            </c:numRef>
          </c:val>
        </c:ser>
        <c:ser>
          <c:idx val="1"/>
          <c:order val="1"/>
          <c:tx>
            <c:v>FY15</c:v>
          </c:tx>
          <c:spPr>
            <a:solidFill>
              <a:srgbClr val="F7A1D8"/>
            </a:solidFill>
            <a:ln>
              <a:noFill/>
            </a:ln>
            <a:effectLst/>
          </c:spPr>
          <c:invertIfNegative val="0"/>
          <c:dLbls>
            <c:delete val="1"/>
          </c:dLbls>
          <c:val>
            <c:numRef>
              <c:f>'FY12-FY17 Collections'!$B$60:$H$60</c:f>
              <c:numCache>
                <c:formatCode>_(* #,##0_);_(* \(#,##0\);_(* "-"??_);_(@_)</c:formatCode>
                <c:ptCount val="7"/>
                <c:pt idx="0">
                  <c:v>1835663.7799999998</c:v>
                </c:pt>
                <c:pt idx="1">
                  <c:v>547790.16000000015</c:v>
                </c:pt>
                <c:pt idx="2">
                  <c:v>3217944.64</c:v>
                </c:pt>
                <c:pt idx="3">
                  <c:v>638402.21000000008</c:v>
                </c:pt>
                <c:pt idx="4">
                  <c:v>625195.14</c:v>
                </c:pt>
                <c:pt idx="5">
                  <c:v>1146939.29</c:v>
                </c:pt>
                <c:pt idx="6">
                  <c:v>751460.76000000013</c:v>
                </c:pt>
              </c:numCache>
            </c:numRef>
          </c:val>
        </c:ser>
        <c:ser>
          <c:idx val="2"/>
          <c:order val="2"/>
          <c:tx>
            <c:v>FY16</c:v>
          </c:tx>
          <c:spPr>
            <a:solidFill>
              <a:schemeClr val="accent6">
                <a:lumMod val="60000"/>
                <a:lumOff val="40000"/>
              </a:schemeClr>
            </a:solidFill>
            <a:ln>
              <a:noFill/>
            </a:ln>
            <a:effectLst/>
          </c:spPr>
          <c:invertIfNegative val="0"/>
          <c:dLbls>
            <c:delete val="1"/>
          </c:dLbls>
          <c:val>
            <c:numRef>
              <c:f>'FY12-FY17 Collections'!$B$75:$H$75</c:f>
              <c:numCache>
                <c:formatCode>_(* #,##0_);_(* \(#,##0\);_(* "-"??_);_(@_)</c:formatCode>
                <c:ptCount val="7"/>
                <c:pt idx="0">
                  <c:v>1956207.2499999998</c:v>
                </c:pt>
                <c:pt idx="1">
                  <c:v>568881.38</c:v>
                </c:pt>
                <c:pt idx="2">
                  <c:v>3749759.459999999</c:v>
                </c:pt>
                <c:pt idx="3">
                  <c:v>747902.55999999994</c:v>
                </c:pt>
                <c:pt idx="4">
                  <c:v>683574.64999999991</c:v>
                </c:pt>
                <c:pt idx="5">
                  <c:v>1347396.3299999998</c:v>
                </c:pt>
                <c:pt idx="6">
                  <c:v>893765.73999999987</c:v>
                </c:pt>
              </c:numCache>
            </c:numRef>
          </c:val>
        </c:ser>
        <c:ser>
          <c:idx val="3"/>
          <c:order val="3"/>
          <c:tx>
            <c:v>FY17</c:v>
          </c:tx>
          <c:spPr>
            <a:solidFill>
              <a:schemeClr val="accent4"/>
            </a:solidFill>
            <a:ln>
              <a:noFill/>
            </a:ln>
            <a:effectLst/>
          </c:spPr>
          <c:invertIfNegative val="0"/>
          <c:dLbls>
            <c:delete val="1"/>
          </c:dLbls>
          <c:val>
            <c:numRef>
              <c:f>'FY12-FY17 Collections'!$B$90:$H$90</c:f>
              <c:numCache>
                <c:formatCode>_(* #,##0_);_(* \(#,##0\);_(* "-"??_);_(@_)</c:formatCode>
                <c:ptCount val="7"/>
                <c:pt idx="0">
                  <c:v>2071290.73</c:v>
                </c:pt>
                <c:pt idx="1">
                  <c:v>607325.30000000005</c:v>
                </c:pt>
                <c:pt idx="2">
                  <c:v>4247363.2699999996</c:v>
                </c:pt>
                <c:pt idx="3">
                  <c:v>828732.95</c:v>
                </c:pt>
                <c:pt idx="4">
                  <c:v>735455.17</c:v>
                </c:pt>
                <c:pt idx="5">
                  <c:v>1529828.41</c:v>
                </c:pt>
                <c:pt idx="6">
                  <c:v>986386.59000000008</c:v>
                </c:pt>
              </c:numCache>
            </c:numRef>
          </c:val>
        </c:ser>
        <c:dLbls>
          <c:dLblPos val="outEnd"/>
          <c:showLegendKey val="0"/>
          <c:showVal val="1"/>
          <c:showCatName val="0"/>
          <c:showSerName val="0"/>
          <c:showPercent val="0"/>
          <c:showBubbleSize val="0"/>
        </c:dLbls>
        <c:gapWidth val="200"/>
        <c:axId val="341744408"/>
        <c:axId val="341745584"/>
      </c:barChart>
      <c:catAx>
        <c:axId val="341744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341745584"/>
        <c:crosses val="autoZero"/>
        <c:auto val="1"/>
        <c:lblAlgn val="ctr"/>
        <c:lblOffset val="100"/>
        <c:noMultiLvlLbl val="0"/>
      </c:catAx>
      <c:valAx>
        <c:axId val="34174558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41744408"/>
        <c:crosses val="autoZero"/>
        <c:crossBetween val="between"/>
        <c:majorUnit val="250000"/>
      </c:valAx>
      <c:spPr>
        <a:noFill/>
        <a:ln>
          <a:noFill/>
        </a:ln>
        <a:effectLst/>
      </c:spPr>
    </c:plotArea>
    <c:legend>
      <c:legendPos val="r"/>
      <c:layout>
        <c:manualLayout>
          <c:xMode val="edge"/>
          <c:yMode val="edge"/>
          <c:x val="0.164458346816237"/>
          <c:y val="0.9276237183154874"/>
          <c:w val="0.55929896890742536"/>
          <c:h val="6.0842256309656784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B050"/>
                </a:solidFill>
                <a:latin typeface="+mn-lt"/>
                <a:ea typeface="+mn-ea"/>
                <a:cs typeface="+mn-cs"/>
              </a:defRPr>
            </a:pPr>
            <a:r>
              <a:rPr lang="en-US" baseline="0">
                <a:solidFill>
                  <a:srgbClr val="00B050"/>
                </a:solidFill>
              </a:rPr>
              <a:t>Race to 10 Million</a:t>
            </a:r>
          </a:p>
        </c:rich>
      </c:tx>
      <c:layout>
        <c:manualLayout>
          <c:xMode val="edge"/>
          <c:yMode val="edge"/>
          <c:x val="0.24709332324822431"/>
          <c:y val="1.418439716312056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B050"/>
              </a:solidFill>
              <a:latin typeface="+mn-lt"/>
              <a:ea typeface="+mn-ea"/>
              <a:cs typeface="+mn-cs"/>
            </a:defRPr>
          </a:pPr>
          <a:endParaRPr lang="en-US"/>
        </a:p>
      </c:txPr>
    </c:title>
    <c:autoTitleDeleted val="0"/>
    <c:plotArea>
      <c:layout/>
      <c:barChart>
        <c:barDir val="col"/>
        <c:grouping val="clustered"/>
        <c:varyColors val="0"/>
        <c:ser>
          <c:idx val="8"/>
          <c:order val="8"/>
          <c:tx>
            <c:v>FY17 TOTAL COLLECTION</c:v>
          </c:tx>
          <c:spPr>
            <a:pattFill prst="horzBrick">
              <a:fgClr>
                <a:srgbClr val="00B050"/>
              </a:fgClr>
              <a:bgClr>
                <a:schemeClr val="bg1"/>
              </a:bgClr>
            </a:pattFill>
            <a:ln>
              <a:noFill/>
            </a:ln>
            <a:effectLst/>
          </c:spPr>
          <c:invertIfNegative val="0"/>
          <c:cat>
            <c:strRef>
              <c:extLst>
                <c:ext xmlns:c15="http://schemas.microsoft.com/office/drawing/2012/chart" uri="{02D57815-91ED-43cb-92C2-25804820EDAC}">
                  <c15:fullRef>
                    <c15:sqref>'FY12-FY17 Collections'!$A$78:$A$91</c15:sqref>
                  </c15:fullRef>
                </c:ext>
              </c:extLst>
              <c:f>'FY12-FY17 Collections'!$A$90</c:f>
              <c:strCache>
                <c:ptCount val="1"/>
                <c:pt idx="0">
                  <c:v>FY17</c:v>
                </c:pt>
              </c:strCache>
            </c:strRef>
          </c:cat>
          <c:val>
            <c:numRef>
              <c:extLst>
                <c:ext xmlns:c15="http://schemas.microsoft.com/office/drawing/2012/chart" uri="{02D57815-91ED-43cb-92C2-25804820EDAC}">
                  <c15:fullRef>
                    <c15:sqref>'FY12-FY17 Collections'!$J$78:$J$91</c15:sqref>
                  </c15:fullRef>
                </c:ext>
              </c:extLst>
              <c:f>'FY12-FY17 Collections'!$J$90</c:f>
              <c:numCache>
                <c:formatCode>#,##0</c:formatCode>
                <c:ptCount val="1"/>
                <c:pt idx="0" formatCode="_(* #,##0_);_(* \(#,##0\);_(* &quot;-&quot;??_);_(@_)">
                  <c:v>11006382.420000002</c:v>
                </c:pt>
              </c:numCache>
            </c:numRef>
          </c:val>
        </c:ser>
        <c:dLbls>
          <c:showLegendKey val="0"/>
          <c:showVal val="0"/>
          <c:showCatName val="0"/>
          <c:showSerName val="0"/>
          <c:showPercent val="0"/>
          <c:showBubbleSize val="0"/>
        </c:dLbls>
        <c:gapWidth val="219"/>
        <c:overlap val="-27"/>
        <c:axId val="341745192"/>
        <c:axId val="34174480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ullRef>
                          <c15:sqref>'FY12-FY17 Collections'!$A$78:$A$91</c15:sqref>
                        </c15:fullRef>
                        <c15:formulaRef>
                          <c15:sqref>'FY12-FY17 Collections'!$A$90</c15:sqref>
                        </c15:formulaRef>
                      </c:ext>
                    </c:extLst>
                    <c:strCache>
                      <c:ptCount val="1"/>
                      <c:pt idx="0">
                        <c:v>FY17</c:v>
                      </c:pt>
                    </c:strCache>
                  </c:strRef>
                </c:cat>
                <c:val>
                  <c:numRef>
                    <c:extLst>
                      <c:ext uri="{02D57815-91ED-43cb-92C2-25804820EDAC}">
                        <c15:fullRef>
                          <c15:sqref>'FY12-FY17 Collections'!$B$78:$B$91</c15:sqref>
                        </c15:fullRef>
                        <c15:formulaRef>
                          <c15:sqref>'FY12-FY17 Collections'!$B$90</c15:sqref>
                        </c15:formulaRef>
                      </c:ext>
                    </c:extLst>
                    <c:numCache>
                      <c:formatCode>#,##0</c:formatCode>
                      <c:ptCount val="1"/>
                      <c:pt idx="0" formatCode="_(* #,##0_);_(* \(#,##0\);_(* &quot;-&quot;??_);_(@_)">
                        <c:v>2071290.73</c:v>
                      </c:pt>
                    </c:numCache>
                  </c:numRef>
                </c:val>
              </c15:ser>
            </c15:filteredBarSeries>
            <c15:filteredBarSeries>
              <c15:ser>
                <c:idx val="1"/>
                <c:order val="1"/>
                <c:spPr>
                  <a:solidFill>
                    <a:schemeClr val="accent2"/>
                  </a:solidFill>
                  <a:ln>
                    <a:noFill/>
                  </a:ln>
                  <a:effectLst/>
                </c:spPr>
                <c:invertIfNegative val="0"/>
                <c:cat>
                  <c:strRef>
                    <c:extLst>
                      <c:ext xmlns:c15="http://schemas.microsoft.com/office/drawing/2012/chart" uri="{02D57815-91ED-43cb-92C2-25804820EDAC}">
                        <c15:fullRef>
                          <c15:sqref>'FY12-FY17 Collections'!$A$78:$A$91</c15:sqref>
                        </c15:fullRef>
                        <c15:formulaRef>
                          <c15:sqref>'FY12-FY17 Collections'!$A$90</c15:sqref>
                        </c15:formulaRef>
                      </c:ext>
                    </c:extLst>
                    <c:strCache>
                      <c:ptCount val="1"/>
                      <c:pt idx="0">
                        <c:v>FY17</c:v>
                      </c:pt>
                    </c:strCache>
                  </c:strRef>
                </c:cat>
                <c:val>
                  <c:numRef>
                    <c:extLst>
                      <c:ext xmlns:c15="http://schemas.microsoft.com/office/drawing/2012/chart" uri="{02D57815-91ED-43cb-92C2-25804820EDAC}">
                        <c15:fullRef>
                          <c15:sqref>'FY12-FY17 Collections'!$C$78:$C$91</c15:sqref>
                        </c15:fullRef>
                        <c15:formulaRef>
                          <c15:sqref>'FY12-FY17 Collections'!$C$90</c15:sqref>
                        </c15:formulaRef>
                      </c:ext>
                    </c:extLst>
                    <c:numCache>
                      <c:formatCode>#,##0</c:formatCode>
                      <c:ptCount val="1"/>
                      <c:pt idx="0" formatCode="_(* #,##0_);_(* \(#,##0\);_(* &quot;-&quot;??_);_(@_)">
                        <c:v>607325.30000000005</c:v>
                      </c:pt>
                    </c:numCache>
                  </c:numRef>
                </c:val>
              </c15:ser>
            </c15:filteredBarSeries>
            <c15:filteredBarSeries>
              <c15:ser>
                <c:idx val="2"/>
                <c:order val="2"/>
                <c:spPr>
                  <a:solidFill>
                    <a:schemeClr val="accent3"/>
                  </a:solidFill>
                  <a:ln>
                    <a:noFill/>
                  </a:ln>
                  <a:effectLst/>
                </c:spPr>
                <c:invertIfNegative val="0"/>
                <c:cat>
                  <c:strRef>
                    <c:extLst>
                      <c:ext xmlns:c15="http://schemas.microsoft.com/office/drawing/2012/chart" uri="{02D57815-91ED-43cb-92C2-25804820EDAC}">
                        <c15:fullRef>
                          <c15:sqref>'FY12-FY17 Collections'!$A$78:$A$91</c15:sqref>
                        </c15:fullRef>
                        <c15:formulaRef>
                          <c15:sqref>'FY12-FY17 Collections'!$A$90</c15:sqref>
                        </c15:formulaRef>
                      </c:ext>
                    </c:extLst>
                    <c:strCache>
                      <c:ptCount val="1"/>
                      <c:pt idx="0">
                        <c:v>FY17</c:v>
                      </c:pt>
                    </c:strCache>
                  </c:strRef>
                </c:cat>
                <c:val>
                  <c:numRef>
                    <c:extLst>
                      <c:ext xmlns:c15="http://schemas.microsoft.com/office/drawing/2012/chart" uri="{02D57815-91ED-43cb-92C2-25804820EDAC}">
                        <c15:fullRef>
                          <c15:sqref>'FY12-FY17 Collections'!$D$78:$D$91</c15:sqref>
                        </c15:fullRef>
                        <c15:formulaRef>
                          <c15:sqref>'FY12-FY17 Collections'!$D$90</c15:sqref>
                        </c15:formulaRef>
                      </c:ext>
                    </c:extLst>
                    <c:numCache>
                      <c:formatCode>#,##0</c:formatCode>
                      <c:ptCount val="1"/>
                      <c:pt idx="0" formatCode="_(* #,##0_);_(* \(#,##0\);_(* &quot;-&quot;??_);_(@_)">
                        <c:v>4247363.2699999996</c:v>
                      </c:pt>
                    </c:numCache>
                  </c:numRef>
                </c:val>
              </c15:ser>
            </c15:filteredBarSeries>
            <c15:filteredBarSeries>
              <c15:ser>
                <c:idx val="3"/>
                <c:order val="3"/>
                <c:spPr>
                  <a:solidFill>
                    <a:schemeClr val="accent4"/>
                  </a:solidFill>
                  <a:ln>
                    <a:noFill/>
                  </a:ln>
                  <a:effectLst/>
                </c:spPr>
                <c:invertIfNegative val="0"/>
                <c:cat>
                  <c:strRef>
                    <c:extLst>
                      <c:ext xmlns:c15="http://schemas.microsoft.com/office/drawing/2012/chart" uri="{02D57815-91ED-43cb-92C2-25804820EDAC}">
                        <c15:fullRef>
                          <c15:sqref>'FY12-FY17 Collections'!$A$78:$A$91</c15:sqref>
                        </c15:fullRef>
                        <c15:formulaRef>
                          <c15:sqref>'FY12-FY17 Collections'!$A$90</c15:sqref>
                        </c15:formulaRef>
                      </c:ext>
                    </c:extLst>
                    <c:strCache>
                      <c:ptCount val="1"/>
                      <c:pt idx="0">
                        <c:v>FY17</c:v>
                      </c:pt>
                    </c:strCache>
                  </c:strRef>
                </c:cat>
                <c:val>
                  <c:numRef>
                    <c:extLst>
                      <c:ext xmlns:c15="http://schemas.microsoft.com/office/drawing/2012/chart" uri="{02D57815-91ED-43cb-92C2-25804820EDAC}">
                        <c15:fullRef>
                          <c15:sqref>'FY12-FY17 Collections'!$E$78:$E$91</c15:sqref>
                        </c15:fullRef>
                        <c15:formulaRef>
                          <c15:sqref>'FY12-FY17 Collections'!$E$90</c15:sqref>
                        </c15:formulaRef>
                      </c:ext>
                    </c:extLst>
                    <c:numCache>
                      <c:formatCode>#,##0</c:formatCode>
                      <c:ptCount val="1"/>
                      <c:pt idx="0" formatCode="_(* #,##0_);_(* \(#,##0\);_(* &quot;-&quot;??_);_(@_)">
                        <c:v>828732.95</c:v>
                      </c:pt>
                    </c:numCache>
                  </c:numRef>
                </c:val>
              </c15:ser>
            </c15:filteredBarSeries>
            <c15:filteredBarSeries>
              <c15:ser>
                <c:idx val="4"/>
                <c:order val="4"/>
                <c:spPr>
                  <a:solidFill>
                    <a:schemeClr val="accent5"/>
                  </a:solidFill>
                  <a:ln>
                    <a:noFill/>
                  </a:ln>
                  <a:effectLst/>
                </c:spPr>
                <c:invertIfNegative val="0"/>
                <c:cat>
                  <c:strRef>
                    <c:extLst>
                      <c:ext xmlns:c15="http://schemas.microsoft.com/office/drawing/2012/chart" uri="{02D57815-91ED-43cb-92C2-25804820EDAC}">
                        <c15:fullRef>
                          <c15:sqref>'FY12-FY17 Collections'!$A$78:$A$91</c15:sqref>
                        </c15:fullRef>
                        <c15:formulaRef>
                          <c15:sqref>'FY12-FY17 Collections'!$A$90</c15:sqref>
                        </c15:formulaRef>
                      </c:ext>
                    </c:extLst>
                    <c:strCache>
                      <c:ptCount val="1"/>
                      <c:pt idx="0">
                        <c:v>FY17</c:v>
                      </c:pt>
                    </c:strCache>
                  </c:strRef>
                </c:cat>
                <c:val>
                  <c:numRef>
                    <c:extLst>
                      <c:ext xmlns:c15="http://schemas.microsoft.com/office/drawing/2012/chart" uri="{02D57815-91ED-43cb-92C2-25804820EDAC}">
                        <c15:fullRef>
                          <c15:sqref>'FY12-FY17 Collections'!$F$78:$F$91</c15:sqref>
                        </c15:fullRef>
                        <c15:formulaRef>
                          <c15:sqref>'FY12-FY17 Collections'!$F$90</c15:sqref>
                        </c15:formulaRef>
                      </c:ext>
                    </c:extLst>
                    <c:numCache>
                      <c:formatCode>#,##0</c:formatCode>
                      <c:ptCount val="1"/>
                      <c:pt idx="0" formatCode="_(* #,##0_);_(* \(#,##0\);_(* &quot;-&quot;??_);_(@_)">
                        <c:v>735455.17</c:v>
                      </c:pt>
                    </c:numCache>
                  </c:numRef>
                </c:val>
              </c15:ser>
            </c15:filteredBarSeries>
            <c15:filteredBarSeries>
              <c15:ser>
                <c:idx val="5"/>
                <c:order val="5"/>
                <c:spPr>
                  <a:solidFill>
                    <a:schemeClr val="accent6"/>
                  </a:solidFill>
                  <a:ln>
                    <a:noFill/>
                  </a:ln>
                  <a:effectLst/>
                </c:spPr>
                <c:invertIfNegative val="0"/>
                <c:cat>
                  <c:strRef>
                    <c:extLst>
                      <c:ext xmlns:c15="http://schemas.microsoft.com/office/drawing/2012/chart" uri="{02D57815-91ED-43cb-92C2-25804820EDAC}">
                        <c15:fullRef>
                          <c15:sqref>'FY12-FY17 Collections'!$A$78:$A$91</c15:sqref>
                        </c15:fullRef>
                        <c15:formulaRef>
                          <c15:sqref>'FY12-FY17 Collections'!$A$90</c15:sqref>
                        </c15:formulaRef>
                      </c:ext>
                    </c:extLst>
                    <c:strCache>
                      <c:ptCount val="1"/>
                      <c:pt idx="0">
                        <c:v>FY17</c:v>
                      </c:pt>
                    </c:strCache>
                  </c:strRef>
                </c:cat>
                <c:val>
                  <c:numRef>
                    <c:extLst>
                      <c:ext xmlns:c15="http://schemas.microsoft.com/office/drawing/2012/chart" uri="{02D57815-91ED-43cb-92C2-25804820EDAC}">
                        <c15:fullRef>
                          <c15:sqref>'FY12-FY17 Collections'!$G$78:$G$91</c15:sqref>
                        </c15:fullRef>
                        <c15:formulaRef>
                          <c15:sqref>'FY12-FY17 Collections'!$G$90</c15:sqref>
                        </c15:formulaRef>
                      </c:ext>
                    </c:extLst>
                    <c:numCache>
                      <c:formatCode>#,##0</c:formatCode>
                      <c:ptCount val="1"/>
                      <c:pt idx="0" formatCode="_(* #,##0_);_(* \(#,##0\);_(* &quot;-&quot;??_);_(@_)">
                        <c:v>1529828.41</c:v>
                      </c:pt>
                    </c:numCache>
                  </c:numRef>
                </c:val>
              </c15:ser>
            </c15:filteredBarSeries>
            <c15:filteredBarSeries>
              <c15:ser>
                <c:idx val="6"/>
                <c:order val="6"/>
                <c:spPr>
                  <a:solidFill>
                    <a:schemeClr val="accent1">
                      <a:lumMod val="60000"/>
                    </a:schemeClr>
                  </a:solidFill>
                  <a:ln>
                    <a:noFill/>
                  </a:ln>
                  <a:effectLst/>
                </c:spPr>
                <c:invertIfNegative val="0"/>
                <c:cat>
                  <c:strRef>
                    <c:extLst>
                      <c:ext xmlns:c15="http://schemas.microsoft.com/office/drawing/2012/chart" uri="{02D57815-91ED-43cb-92C2-25804820EDAC}">
                        <c15:fullRef>
                          <c15:sqref>'FY12-FY17 Collections'!$A$78:$A$91</c15:sqref>
                        </c15:fullRef>
                        <c15:formulaRef>
                          <c15:sqref>'FY12-FY17 Collections'!$A$90</c15:sqref>
                        </c15:formulaRef>
                      </c:ext>
                    </c:extLst>
                    <c:strCache>
                      <c:ptCount val="1"/>
                      <c:pt idx="0">
                        <c:v>FY17</c:v>
                      </c:pt>
                    </c:strCache>
                  </c:strRef>
                </c:cat>
                <c:val>
                  <c:numRef>
                    <c:extLst>
                      <c:ext xmlns:c15="http://schemas.microsoft.com/office/drawing/2012/chart" uri="{02D57815-91ED-43cb-92C2-25804820EDAC}">
                        <c15:fullRef>
                          <c15:sqref>'FY12-FY17 Collections'!$H$78:$H$91</c15:sqref>
                        </c15:fullRef>
                        <c15:formulaRef>
                          <c15:sqref>'FY12-FY17 Collections'!$H$90</c15:sqref>
                        </c15:formulaRef>
                      </c:ext>
                    </c:extLst>
                    <c:numCache>
                      <c:formatCode>#,##0</c:formatCode>
                      <c:ptCount val="1"/>
                      <c:pt idx="0" formatCode="_(* #,##0_);_(* \(#,##0\);_(* &quot;-&quot;??_);_(@_)">
                        <c:v>986386.59000000008</c:v>
                      </c:pt>
                    </c:numCache>
                  </c:numRef>
                </c:val>
              </c15:ser>
            </c15:filteredBarSeries>
            <c15:filteredBarSeries>
              <c15:ser>
                <c:idx val="7"/>
                <c:order val="7"/>
                <c:spPr>
                  <a:solidFill>
                    <a:schemeClr val="accent2">
                      <a:lumMod val="60000"/>
                    </a:schemeClr>
                  </a:solidFill>
                  <a:ln>
                    <a:noFill/>
                  </a:ln>
                  <a:effectLst/>
                </c:spPr>
                <c:invertIfNegative val="0"/>
                <c:cat>
                  <c:strRef>
                    <c:extLst>
                      <c:ext xmlns:c15="http://schemas.microsoft.com/office/drawing/2012/chart" uri="{02D57815-91ED-43cb-92C2-25804820EDAC}">
                        <c15:fullRef>
                          <c15:sqref>'FY12-FY17 Collections'!$A$78:$A$91</c15:sqref>
                        </c15:fullRef>
                        <c15:formulaRef>
                          <c15:sqref>'FY12-FY17 Collections'!$A$90</c15:sqref>
                        </c15:formulaRef>
                      </c:ext>
                    </c:extLst>
                    <c:strCache>
                      <c:ptCount val="1"/>
                      <c:pt idx="0">
                        <c:v>FY17</c:v>
                      </c:pt>
                    </c:strCache>
                  </c:strRef>
                </c:cat>
                <c:val>
                  <c:numRef>
                    <c:extLst>
                      <c:ext xmlns:c15="http://schemas.microsoft.com/office/drawing/2012/chart" uri="{02D57815-91ED-43cb-92C2-25804820EDAC}">
                        <c15:fullRef>
                          <c15:sqref>'FY12-FY17 Collections'!$I$78:$I$91</c15:sqref>
                        </c15:fullRef>
                        <c15:formulaRef>
                          <c15:sqref>'FY12-FY17 Collections'!$I$90</c15:sqref>
                        </c15:formulaRef>
                      </c:ext>
                    </c:extLst>
                    <c:numCache>
                      <c:formatCode>#,##0</c:formatCode>
                      <c:ptCount val="1"/>
                    </c:numCache>
                  </c:numRef>
                </c:val>
              </c15:ser>
            </c15:filteredBarSeries>
          </c:ext>
        </c:extLst>
      </c:barChart>
      <c:catAx>
        <c:axId val="341745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41744800"/>
        <c:crosses val="autoZero"/>
        <c:auto val="1"/>
        <c:lblAlgn val="ctr"/>
        <c:lblOffset val="100"/>
        <c:noMultiLvlLbl val="0"/>
      </c:catAx>
      <c:valAx>
        <c:axId val="341744800"/>
        <c:scaling>
          <c:orientation val="minMax"/>
          <c:max val="10000000"/>
          <c:min val="15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41745192"/>
        <c:crosses val="autoZero"/>
        <c:crossBetween val="between"/>
        <c:majorUnit val="5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142875</xdr:colOff>
      <xdr:row>61</xdr:row>
      <xdr:rowOff>28575</xdr:rowOff>
    </xdr:from>
    <xdr:to>
      <xdr:col>20</xdr:col>
      <xdr:colOff>304800</xdr:colOff>
      <xdr:row>90</xdr:row>
      <xdr:rowOff>104775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390526</xdr:colOff>
      <xdr:row>61</xdr:row>
      <xdr:rowOff>28575</xdr:rowOff>
    </xdr:from>
    <xdr:to>
      <xdr:col>23</xdr:col>
      <xdr:colOff>238125</xdr:colOff>
      <xdr:row>90</xdr:row>
      <xdr:rowOff>95250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sum(EB76:EB82)" TargetMode="External"/><Relationship Id="rId1" Type="http://schemas.openxmlformats.org/officeDocument/2006/relationships/hyperlink" Target="mailto:+@sum(EB76:EB82)"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tabSelected="1" topLeftCell="A7" workbookViewId="0">
      <selection activeCell="K36" sqref="K36"/>
    </sheetView>
  </sheetViews>
  <sheetFormatPr defaultRowHeight="14.4"/>
  <cols>
    <col min="1" max="1" width="24" customWidth="1"/>
    <col min="2" max="2" width="1.33203125" customWidth="1"/>
    <col min="3" max="3" width="15.88671875" customWidth="1"/>
    <col min="4" max="4" width="1.33203125" customWidth="1"/>
    <col min="5" max="5" width="15.88671875" customWidth="1"/>
    <col min="6" max="6" width="1.33203125" customWidth="1"/>
    <col min="7" max="7" width="15.88671875" customWidth="1"/>
    <col min="8" max="8" width="1.33203125" customWidth="1"/>
    <col min="9" max="9" width="15.88671875" customWidth="1"/>
    <col min="10" max="10" width="1.33203125" customWidth="1"/>
    <col min="11" max="11" width="15.88671875" customWidth="1"/>
    <col min="12" max="12" width="1.109375" customWidth="1"/>
    <col min="13" max="13" width="16.44140625" customWidth="1"/>
    <col min="14" max="14" width="9.44140625" customWidth="1"/>
  </cols>
  <sheetData>
    <row r="1" spans="1:15">
      <c r="A1" s="462" t="s">
        <v>6</v>
      </c>
      <c r="B1" s="462"/>
      <c r="C1" s="462"/>
      <c r="D1" s="462"/>
      <c r="E1" s="462"/>
      <c r="F1" s="462"/>
      <c r="G1" s="462"/>
      <c r="H1" s="462"/>
      <c r="I1" s="462"/>
      <c r="J1" s="410"/>
      <c r="K1" s="410"/>
      <c r="L1" s="456"/>
      <c r="M1" s="410"/>
      <c r="N1" s="446"/>
      <c r="O1" s="45"/>
    </row>
    <row r="2" spans="1:15">
      <c r="A2" s="462" t="s">
        <v>7</v>
      </c>
      <c r="B2" s="462"/>
      <c r="C2" s="462"/>
      <c r="D2" s="462"/>
      <c r="E2" s="462"/>
      <c r="F2" s="462"/>
      <c r="G2" s="462"/>
      <c r="H2" s="462"/>
      <c r="I2" s="462"/>
      <c r="J2" s="410"/>
      <c r="K2" s="410"/>
      <c r="L2" s="456"/>
      <c r="M2" s="410"/>
      <c r="N2" s="446"/>
      <c r="O2" s="45"/>
    </row>
    <row r="3" spans="1:15">
      <c r="A3" s="462" t="s">
        <v>171</v>
      </c>
      <c r="B3" s="462"/>
      <c r="C3" s="462"/>
      <c r="D3" s="462"/>
      <c r="E3" s="462"/>
      <c r="F3" s="462"/>
      <c r="G3" s="462"/>
      <c r="H3" s="462"/>
      <c r="I3" s="462"/>
      <c r="J3" s="410"/>
      <c r="K3" s="410"/>
      <c r="L3" s="456"/>
      <c r="M3" s="410"/>
      <c r="N3" s="446"/>
      <c r="O3" s="45"/>
    </row>
    <row r="4" spans="1:15">
      <c r="A4" s="462" t="s">
        <v>189</v>
      </c>
      <c r="B4" s="462"/>
      <c r="C4" s="462"/>
      <c r="D4" s="462"/>
      <c r="E4" s="462"/>
      <c r="F4" s="462"/>
      <c r="G4" s="462"/>
      <c r="H4" s="462"/>
      <c r="I4" s="462"/>
      <c r="J4" s="410"/>
      <c r="K4" s="410"/>
      <c r="L4" s="456"/>
      <c r="M4" s="410"/>
      <c r="N4" s="446"/>
      <c r="O4" s="45"/>
    </row>
    <row r="5" spans="1:15" ht="24" customHeight="1">
      <c r="A5" s="410"/>
      <c r="B5" s="253"/>
      <c r="C5" s="254" t="s">
        <v>36</v>
      </c>
      <c r="D5" s="253" t="s">
        <v>37</v>
      </c>
      <c r="E5" s="253"/>
      <c r="F5" s="253"/>
      <c r="G5" s="255"/>
      <c r="H5" s="255"/>
      <c r="I5" s="255"/>
      <c r="J5" s="46"/>
      <c r="K5" s="46"/>
      <c r="L5" s="46"/>
      <c r="M5" s="46"/>
      <c r="N5" s="46"/>
      <c r="O5" s="46"/>
    </row>
    <row r="6" spans="1:15" ht="6.75" customHeight="1">
      <c r="A6" s="256"/>
      <c r="B6" s="253"/>
      <c r="C6" s="253"/>
      <c r="D6" s="253"/>
      <c r="E6" s="253"/>
      <c r="F6" s="253"/>
      <c r="G6" s="255"/>
      <c r="H6" s="255"/>
      <c r="I6" s="255"/>
      <c r="J6" s="46"/>
      <c r="K6" s="46"/>
      <c r="L6" s="46"/>
      <c r="M6" s="46"/>
      <c r="N6" s="46"/>
      <c r="O6" s="46"/>
    </row>
    <row r="7" spans="1:15" ht="44.25" customHeight="1">
      <c r="A7" s="411" t="s">
        <v>128</v>
      </c>
      <c r="B7" s="268"/>
      <c r="C7" s="412" t="s">
        <v>124</v>
      </c>
      <c r="D7" s="268"/>
      <c r="E7" s="412" t="s">
        <v>123</v>
      </c>
      <c r="F7" s="268"/>
      <c r="G7" s="413" t="s">
        <v>125</v>
      </c>
      <c r="H7" s="270"/>
      <c r="I7" s="413" t="s">
        <v>122</v>
      </c>
      <c r="J7" s="271"/>
      <c r="K7" s="413" t="s">
        <v>126</v>
      </c>
      <c r="L7" s="413"/>
      <c r="M7" s="413" t="s">
        <v>127</v>
      </c>
      <c r="N7" s="269"/>
      <c r="O7" s="45"/>
    </row>
    <row r="8" spans="1:15">
      <c r="A8" s="256"/>
      <c r="B8" s="253"/>
      <c r="C8" s="253"/>
      <c r="D8" s="253"/>
      <c r="E8" s="273"/>
      <c r="F8" s="253"/>
      <c r="G8" s="256"/>
      <c r="H8" s="256"/>
      <c r="I8" s="256"/>
      <c r="J8" s="46"/>
      <c r="K8" s="256"/>
      <c r="L8" s="256"/>
      <c r="M8" s="256"/>
      <c r="N8" s="256"/>
      <c r="O8" s="46"/>
    </row>
    <row r="9" spans="1:15">
      <c r="A9" s="257" t="s">
        <v>38</v>
      </c>
      <c r="B9" s="257"/>
      <c r="C9" s="258">
        <v>1164588.92</v>
      </c>
      <c r="D9" s="253"/>
      <c r="E9" s="274">
        <v>1335729.53</v>
      </c>
      <c r="F9" s="253"/>
      <c r="G9" s="272">
        <f>(E9-C9)/C9</f>
        <v>0.14695366498935961</v>
      </c>
      <c r="H9" s="260"/>
      <c r="I9" s="260">
        <f>(M9-K9)/K9</f>
        <v>0.14695366498935961</v>
      </c>
      <c r="J9" s="46"/>
      <c r="K9" s="266">
        <f>SUM(C5:C9)</f>
        <v>1164588.92</v>
      </c>
      <c r="L9" s="266"/>
      <c r="M9" s="266">
        <f>SUM(E8:E9)</f>
        <v>1335729.53</v>
      </c>
      <c r="N9" s="266"/>
      <c r="O9" s="46"/>
    </row>
    <row r="10" spans="1:15">
      <c r="A10" s="256"/>
      <c r="B10" s="253"/>
      <c r="C10" s="253"/>
      <c r="D10" s="253"/>
      <c r="E10" s="274"/>
      <c r="F10" s="253"/>
      <c r="G10" s="259"/>
      <c r="H10" s="260"/>
      <c r="I10" s="260"/>
      <c r="J10" s="46"/>
      <c r="K10" s="266"/>
      <c r="L10" s="266"/>
      <c r="M10" s="266"/>
      <c r="N10" s="266"/>
      <c r="O10" s="46"/>
    </row>
    <row r="11" spans="1:15">
      <c r="A11" s="257" t="s">
        <v>39</v>
      </c>
      <c r="B11" s="257"/>
      <c r="C11" s="253">
        <v>1315587.49</v>
      </c>
      <c r="D11" s="253"/>
      <c r="E11" s="274">
        <v>1421082.63</v>
      </c>
      <c r="F11" s="253"/>
      <c r="G11" s="259">
        <f>(E11-C11)/C11</f>
        <v>8.0188615961983567E-2</v>
      </c>
      <c r="H11" s="260"/>
      <c r="I11" s="260">
        <f>(M11-K11)/K11</f>
        <v>0.11153873929475847</v>
      </c>
      <c r="J11" s="46"/>
      <c r="K11" s="266">
        <f>SUM(C6:C11)</f>
        <v>2480176.41</v>
      </c>
      <c r="L11" s="266"/>
      <c r="M11" s="266">
        <f>SUM(E9:E11)</f>
        <v>2756812.16</v>
      </c>
      <c r="N11" s="266"/>
      <c r="O11" s="46"/>
    </row>
    <row r="12" spans="1:15">
      <c r="A12" s="256"/>
      <c r="B12" s="253"/>
      <c r="C12" s="253"/>
      <c r="D12" s="253"/>
      <c r="E12" s="274"/>
      <c r="F12" s="253"/>
      <c r="G12" s="259"/>
      <c r="H12" s="260"/>
      <c r="I12" s="260"/>
      <c r="J12" s="46"/>
      <c r="K12" s="266"/>
      <c r="L12" s="266"/>
      <c r="M12" s="266"/>
      <c r="N12" s="266"/>
      <c r="O12" s="46"/>
    </row>
    <row r="13" spans="1:15">
      <c r="A13" s="257" t="s">
        <v>40</v>
      </c>
      <c r="B13" s="257"/>
      <c r="C13" s="253">
        <v>1230096.43</v>
      </c>
      <c r="D13" s="253"/>
      <c r="E13" s="274">
        <f>1278789.54+22750</f>
        <v>1301539.54</v>
      </c>
      <c r="F13" s="253"/>
      <c r="G13" s="259">
        <f>(E13-C13)/C13</f>
        <v>5.8079275947496331E-2</v>
      </c>
      <c r="H13" s="260"/>
      <c r="I13" s="260">
        <f>(M13-K13)/K13</f>
        <v>9.3814895833914017E-2</v>
      </c>
      <c r="J13" s="46"/>
      <c r="K13" s="266">
        <f>SUM(C8:C13)</f>
        <v>3710272.84</v>
      </c>
      <c r="L13" s="266"/>
      <c r="M13" s="266">
        <f>SUM(E9:E13)</f>
        <v>4058351.7</v>
      </c>
      <c r="N13" s="266"/>
      <c r="O13" s="46"/>
    </row>
    <row r="14" spans="1:15">
      <c r="A14" s="256"/>
      <c r="B14" s="253"/>
      <c r="C14" s="253"/>
      <c r="D14" s="253"/>
      <c r="E14" s="274"/>
      <c r="F14" s="253"/>
      <c r="G14" s="259"/>
      <c r="H14" s="260"/>
      <c r="I14" s="260"/>
      <c r="J14" s="46"/>
      <c r="K14" s="266"/>
      <c r="L14" s="266"/>
      <c r="M14" s="266"/>
      <c r="N14" s="266"/>
      <c r="O14" s="46"/>
    </row>
    <row r="15" spans="1:15">
      <c r="A15" s="257" t="s">
        <v>41</v>
      </c>
      <c r="B15" s="257"/>
      <c r="C15" s="253">
        <v>1142339.17</v>
      </c>
      <c r="D15" s="253"/>
      <c r="E15" s="274">
        <v>1358950.7</v>
      </c>
      <c r="F15" s="253"/>
      <c r="G15" s="259">
        <f>(E15-C15)/C15</f>
        <v>0.18962102997833827</v>
      </c>
      <c r="H15" s="260"/>
      <c r="I15" s="260">
        <f>(M15-K15)/K15</f>
        <v>0.11636833705977673</v>
      </c>
      <c r="J15" s="46"/>
      <c r="K15" s="266">
        <f>SUM(C9:C15)</f>
        <v>4852612.01</v>
      </c>
      <c r="L15" s="266"/>
      <c r="M15" s="266">
        <f>SUM(E9:E15)</f>
        <v>5417302.4000000004</v>
      </c>
      <c r="N15" s="266"/>
      <c r="O15" s="46"/>
    </row>
    <row r="16" spans="1:15">
      <c r="A16" s="256"/>
      <c r="B16" s="253"/>
      <c r="C16" s="253"/>
      <c r="D16" s="253"/>
      <c r="E16" s="274"/>
      <c r="F16" s="253"/>
      <c r="G16" s="259"/>
      <c r="H16" s="260"/>
      <c r="I16" s="260"/>
      <c r="J16" s="46"/>
      <c r="K16" s="266"/>
      <c r="L16" s="266"/>
      <c r="M16" s="266"/>
      <c r="N16" s="266"/>
      <c r="O16" s="46"/>
    </row>
    <row r="17" spans="1:15">
      <c r="A17" s="257" t="s">
        <v>42</v>
      </c>
      <c r="B17" s="257"/>
      <c r="C17" s="253">
        <v>707491.28</v>
      </c>
      <c r="D17" s="253"/>
      <c r="E17" s="274">
        <v>809721.13</v>
      </c>
      <c r="F17" s="253"/>
      <c r="G17" s="259">
        <f>(E17-C17)/C17</f>
        <v>0.14449626856178352</v>
      </c>
      <c r="H17" s="260"/>
      <c r="I17" s="260">
        <f>(M17-K17)/K17</f>
        <v>0.11994745514880538</v>
      </c>
      <c r="J17" s="46"/>
      <c r="K17" s="266">
        <f>SUM(C9:C17)</f>
        <v>5560103.29</v>
      </c>
      <c r="L17" s="266"/>
      <c r="M17" s="266">
        <f>SUM(E9:E17)</f>
        <v>6227023.5300000003</v>
      </c>
      <c r="N17" s="266"/>
      <c r="O17" s="46"/>
    </row>
    <row r="18" spans="1:15">
      <c r="A18" s="256"/>
      <c r="B18" s="253"/>
      <c r="C18" s="253"/>
      <c r="D18" s="253"/>
      <c r="E18" s="274"/>
      <c r="F18" s="253"/>
      <c r="G18" s="259"/>
      <c r="H18" s="260"/>
      <c r="I18" s="260"/>
      <c r="J18" s="47"/>
      <c r="K18" s="267"/>
      <c r="L18" s="267"/>
      <c r="M18" s="266"/>
      <c r="N18" s="266"/>
      <c r="O18" s="46"/>
    </row>
    <row r="19" spans="1:15">
      <c r="A19" s="257" t="s">
        <v>43</v>
      </c>
      <c r="B19" s="257"/>
      <c r="C19" s="253">
        <v>517414.31</v>
      </c>
      <c r="D19" s="253"/>
      <c r="E19" s="274">
        <f>549725.1+22750</f>
        <v>572475.1</v>
      </c>
      <c r="F19" s="253"/>
      <c r="G19" s="259">
        <f>(E19-C19)/C19</f>
        <v>0.10641528256147376</v>
      </c>
      <c r="H19" s="260"/>
      <c r="I19" s="260">
        <f>(M19-K19)/K19</f>
        <v>0.11879538283854583</v>
      </c>
      <c r="J19" s="46"/>
      <c r="K19" s="266">
        <f>SUM(C9:C19)</f>
        <v>6077517.5999999996</v>
      </c>
      <c r="L19" s="266"/>
      <c r="M19" s="266">
        <f>SUM(E9:E19)</f>
        <v>6799498.6299999999</v>
      </c>
      <c r="N19" s="266"/>
      <c r="O19" s="46"/>
    </row>
    <row r="20" spans="1:15">
      <c r="A20" s="256"/>
      <c r="B20" s="253"/>
      <c r="C20" s="253"/>
      <c r="D20" s="253"/>
      <c r="E20" s="274"/>
      <c r="F20" s="253"/>
      <c r="G20" s="259"/>
      <c r="H20" s="260"/>
      <c r="I20" s="260"/>
      <c r="J20" s="46"/>
      <c r="K20" s="266"/>
      <c r="L20" s="266"/>
      <c r="M20" s="266"/>
      <c r="N20" s="266"/>
      <c r="O20" s="46"/>
    </row>
    <row r="21" spans="1:15">
      <c r="A21" s="257" t="s">
        <v>44</v>
      </c>
      <c r="B21" s="257"/>
      <c r="C21" s="253">
        <v>606334.52</v>
      </c>
      <c r="D21" s="253"/>
      <c r="E21" s="274">
        <v>678804.47999999998</v>
      </c>
      <c r="F21" s="253"/>
      <c r="G21" s="259">
        <f>(E21-C21)/C21</f>
        <v>0.11952141534016562</v>
      </c>
      <c r="H21" s="260"/>
      <c r="I21" s="260">
        <f>(M21-K21)/K21</f>
        <v>0.11886124584096877</v>
      </c>
      <c r="J21" s="46"/>
      <c r="K21" s="266">
        <f>SUM(C9:C21)</f>
        <v>6683852.1199999992</v>
      </c>
      <c r="L21" s="266"/>
      <c r="M21" s="266">
        <f>SUM(E9:E21)</f>
        <v>7478303.1099999994</v>
      </c>
      <c r="N21" s="266"/>
      <c r="O21" s="46"/>
    </row>
    <row r="22" spans="1:15">
      <c r="A22" s="256"/>
      <c r="B22" s="253"/>
      <c r="C22" s="253"/>
      <c r="D22" s="253"/>
      <c r="E22" s="274"/>
      <c r="F22" s="253"/>
      <c r="G22" s="259"/>
      <c r="H22" s="260"/>
      <c r="I22" s="260"/>
      <c r="J22" s="46"/>
      <c r="K22" s="266"/>
      <c r="L22" s="266"/>
      <c r="M22" s="266"/>
      <c r="N22" s="266"/>
      <c r="O22" s="46"/>
    </row>
    <row r="23" spans="1:15">
      <c r="A23" s="257" t="s">
        <v>45</v>
      </c>
      <c r="B23" s="257"/>
      <c r="C23" s="253">
        <v>488663.44</v>
      </c>
      <c r="D23" s="253"/>
      <c r="E23" s="274">
        <v>585470.46</v>
      </c>
      <c r="F23" s="253"/>
      <c r="G23" s="259">
        <f>(E23-C23)/C23</f>
        <v>0.19810571464073506</v>
      </c>
      <c r="H23" s="260"/>
      <c r="I23" s="260">
        <f>(M23-K23)/K23</f>
        <v>0.12426017100198522</v>
      </c>
      <c r="J23" s="46"/>
      <c r="K23" s="266">
        <f>SUM(C9:C23)</f>
        <v>7172515.5599999996</v>
      </c>
      <c r="L23" s="266"/>
      <c r="M23" s="266">
        <f>SUM(E9:E23)</f>
        <v>8063773.5699999994</v>
      </c>
      <c r="N23" s="266"/>
      <c r="O23" s="46"/>
    </row>
    <row r="24" spans="1:15">
      <c r="A24" s="256"/>
      <c r="B24" s="253"/>
      <c r="C24" s="253"/>
      <c r="D24" s="253"/>
      <c r="E24" s="274"/>
      <c r="F24" s="253"/>
      <c r="G24" s="259"/>
      <c r="H24" s="260"/>
      <c r="I24" s="260"/>
      <c r="J24" s="46"/>
      <c r="K24" s="266"/>
      <c r="L24" s="266"/>
      <c r="M24" s="266"/>
      <c r="N24" s="266"/>
      <c r="O24" s="46"/>
    </row>
    <row r="25" spans="1:15">
      <c r="A25" s="257" t="s">
        <v>46</v>
      </c>
      <c r="B25" s="257"/>
      <c r="C25" s="253">
        <v>584680.51</v>
      </c>
      <c r="D25" s="253"/>
      <c r="E25" s="274">
        <v>646645.03</v>
      </c>
      <c r="F25" s="253"/>
      <c r="G25" s="259">
        <f t="shared" ref="G25:G31" si="0">(E25-C25)/C25</f>
        <v>0.10598013605755392</v>
      </c>
      <c r="H25" s="260"/>
      <c r="I25" s="260">
        <f t="shared" ref="I25:I31" si="1">(M25-K25)/K25</f>
        <v>0.12288235612433093</v>
      </c>
      <c r="J25" s="46"/>
      <c r="K25" s="266">
        <f>SUM(C9:C25)</f>
        <v>7757196.0699999994</v>
      </c>
      <c r="L25" s="266"/>
      <c r="M25" s="266">
        <f>SUM(E9:E25)</f>
        <v>8710418.5999999996</v>
      </c>
      <c r="N25" s="266"/>
      <c r="O25" s="46"/>
    </row>
    <row r="26" spans="1:15">
      <c r="A26" s="256"/>
      <c r="B26" s="253"/>
      <c r="C26" s="253"/>
      <c r="D26" s="253"/>
      <c r="E26" s="273"/>
      <c r="F26" s="253"/>
      <c r="G26" s="259"/>
      <c r="H26" s="260"/>
      <c r="I26" s="260"/>
      <c r="J26" s="46"/>
      <c r="K26" s="266"/>
      <c r="L26" s="266"/>
      <c r="M26" s="266"/>
      <c r="N26" s="266"/>
      <c r="O26" s="46"/>
    </row>
    <row r="27" spans="1:15">
      <c r="A27" s="257" t="s">
        <v>47</v>
      </c>
      <c r="B27" s="257"/>
      <c r="C27" s="253">
        <v>728955.18</v>
      </c>
      <c r="D27" s="253"/>
      <c r="E27" s="275">
        <v>863105.35</v>
      </c>
      <c r="F27" s="253"/>
      <c r="G27" s="259">
        <f t="shared" si="0"/>
        <v>0.18403075206900912</v>
      </c>
      <c r="H27" s="260"/>
      <c r="I27" s="260">
        <f t="shared" si="1"/>
        <v>0.12813496577733036</v>
      </c>
      <c r="J27" s="46"/>
      <c r="K27" s="266">
        <f>SUM(C9:C27)</f>
        <v>8486151.25</v>
      </c>
      <c r="L27" s="266"/>
      <c r="M27" s="266">
        <f>SUM(E9:E27)</f>
        <v>9573523.9499999993</v>
      </c>
      <c r="N27" s="266"/>
      <c r="O27" s="46"/>
    </row>
    <row r="28" spans="1:15">
      <c r="A28" s="256"/>
      <c r="B28" s="253"/>
      <c r="C28" s="253"/>
      <c r="D28" s="253"/>
      <c r="E28" s="275"/>
      <c r="F28" s="253"/>
      <c r="G28" s="259"/>
      <c r="H28" s="260"/>
      <c r="I28" s="260"/>
      <c r="J28" s="46"/>
      <c r="K28" s="266"/>
      <c r="L28" s="266"/>
      <c r="M28" s="266"/>
      <c r="N28" s="266"/>
      <c r="O28" s="46"/>
    </row>
    <row r="29" spans="1:15">
      <c r="A29" s="257" t="s">
        <v>48</v>
      </c>
      <c r="B29" s="257"/>
      <c r="C29" s="253">
        <v>696158.41</v>
      </c>
      <c r="D29" s="253"/>
      <c r="E29" s="275">
        <v>738455.81</v>
      </c>
      <c r="F29" s="253"/>
      <c r="G29" s="259">
        <f t="shared" si="0"/>
        <v>6.0758297813280772E-2</v>
      </c>
      <c r="H29" s="260"/>
      <c r="I29" s="260">
        <f t="shared" si="1"/>
        <v>0.12302679193243408</v>
      </c>
      <c r="J29" s="50"/>
      <c r="K29" s="266">
        <f>SUM(C9:C29)</f>
        <v>9182309.6600000001</v>
      </c>
      <c r="L29" s="266"/>
      <c r="M29" s="266">
        <f>SUM(E9:E29)</f>
        <v>10311979.76</v>
      </c>
      <c r="N29" s="266"/>
      <c r="O29" s="46"/>
    </row>
    <row r="30" spans="1:15">
      <c r="A30" s="256"/>
      <c r="B30" s="253"/>
      <c r="C30" s="253"/>
      <c r="D30" s="253"/>
      <c r="E30" s="275"/>
      <c r="F30" s="253"/>
      <c r="G30" s="259"/>
      <c r="H30" s="260"/>
      <c r="I30" s="260"/>
      <c r="J30" s="46" t="s">
        <v>17</v>
      </c>
      <c r="K30" s="266"/>
      <c r="L30" s="266"/>
      <c r="M30" s="266"/>
      <c r="N30" s="266"/>
      <c r="O30" s="46"/>
    </row>
    <row r="31" spans="1:15">
      <c r="A31" s="257" t="s">
        <v>49</v>
      </c>
      <c r="B31" s="257"/>
      <c r="C31" s="261">
        <v>794412.17</v>
      </c>
      <c r="D31" s="253"/>
      <c r="E31" s="276">
        <f>881121.84+22750</f>
        <v>903871.84</v>
      </c>
      <c r="F31" s="253"/>
      <c r="G31" s="259">
        <f t="shared" si="0"/>
        <v>0.13778700041818331</v>
      </c>
      <c r="H31" s="260"/>
      <c r="I31" s="260">
        <f t="shared" si="1"/>
        <v>0.12420209675225551</v>
      </c>
      <c r="J31" s="46"/>
      <c r="K31" s="266">
        <f>SUM(C9:C31)</f>
        <v>9976721.8300000001</v>
      </c>
      <c r="L31" s="266"/>
      <c r="M31" s="266">
        <f>SUM(E9:E31)</f>
        <v>11215851.6</v>
      </c>
      <c r="N31" s="266"/>
      <c r="O31" s="46"/>
    </row>
    <row r="32" spans="1:15">
      <c r="A32" s="257"/>
      <c r="B32" s="257"/>
      <c r="C32" s="254"/>
      <c r="D32" s="253"/>
      <c r="E32" s="277"/>
      <c r="F32" s="253"/>
      <c r="G32" s="259"/>
      <c r="H32" s="260"/>
      <c r="I32" s="260"/>
      <c r="J32" s="46"/>
      <c r="K32" s="266"/>
      <c r="L32" s="266"/>
      <c r="M32" s="266"/>
      <c r="N32" s="266"/>
      <c r="O32" s="46"/>
    </row>
    <row r="33" spans="1:15">
      <c r="A33" s="256" t="s">
        <v>50</v>
      </c>
      <c r="B33" s="256"/>
      <c r="C33" s="258">
        <f>SUM(C9:C32)</f>
        <v>9976721.8300000001</v>
      </c>
      <c r="D33" s="256"/>
      <c r="E33" s="278">
        <f>SUM(E9:E32)</f>
        <v>11215851.6</v>
      </c>
      <c r="F33" s="256"/>
      <c r="G33" s="259"/>
      <c r="H33" s="256"/>
      <c r="I33" s="260"/>
      <c r="J33" s="46"/>
      <c r="K33" s="49"/>
      <c r="L33" s="49"/>
      <c r="M33" s="49"/>
      <c r="N33" s="49"/>
      <c r="O33" s="447"/>
    </row>
    <row r="34" spans="1:15">
      <c r="A34" s="256"/>
      <c r="B34" s="256"/>
      <c r="C34" s="258"/>
      <c r="D34" s="256"/>
      <c r="E34" s="258"/>
      <c r="F34" s="256"/>
      <c r="G34" s="258"/>
      <c r="H34" s="256"/>
      <c r="I34" s="262"/>
      <c r="J34" s="46"/>
      <c r="K34" s="49"/>
      <c r="L34" s="49"/>
      <c r="M34" s="49"/>
      <c r="N34" s="49"/>
      <c r="O34" s="46"/>
    </row>
    <row r="35" spans="1:15">
      <c r="A35" s="256" t="s">
        <v>51</v>
      </c>
      <c r="B35" s="256"/>
      <c r="C35" s="258">
        <v>91000</v>
      </c>
      <c r="D35" s="256"/>
      <c r="E35" s="258">
        <f>22750+22750+22750+22750</f>
        <v>91000</v>
      </c>
      <c r="F35" s="256"/>
      <c r="G35" s="256"/>
      <c r="H35" s="256"/>
      <c r="I35" s="256"/>
      <c r="J35" s="46"/>
      <c r="K35" s="49"/>
      <c r="L35" s="49"/>
      <c r="M35" s="49"/>
      <c r="N35" s="49"/>
      <c r="O35" s="46"/>
    </row>
    <row r="36" spans="1:15">
      <c r="A36" s="256"/>
      <c r="B36" s="256"/>
      <c r="C36" s="256"/>
      <c r="D36" s="256"/>
      <c r="E36" s="256"/>
      <c r="F36" s="256"/>
      <c r="G36" s="256"/>
      <c r="H36" s="256"/>
      <c r="I36" s="256"/>
      <c r="J36" s="46"/>
      <c r="K36" s="49"/>
      <c r="L36" s="49"/>
      <c r="M36" s="49"/>
      <c r="N36" s="49"/>
      <c r="O36" s="46"/>
    </row>
    <row r="37" spans="1:15">
      <c r="A37" s="256"/>
      <c r="B37" s="256"/>
      <c r="C37" s="256"/>
      <c r="D37" s="256"/>
      <c r="E37" s="256"/>
      <c r="F37" s="256"/>
      <c r="G37" s="256"/>
      <c r="H37" s="256"/>
      <c r="I37" s="260"/>
      <c r="J37" s="46"/>
      <c r="K37" s="49"/>
      <c r="L37" s="49"/>
      <c r="M37" s="49"/>
      <c r="N37" s="49"/>
      <c r="O37" s="46"/>
    </row>
    <row r="38" spans="1:15">
      <c r="A38" s="263" t="s">
        <v>52</v>
      </c>
      <c r="B38" s="256"/>
      <c r="C38" s="264">
        <f>C33-C35</f>
        <v>9885721.8300000001</v>
      </c>
      <c r="D38" s="263"/>
      <c r="E38" s="264">
        <f>E33-E35</f>
        <v>11124851.6</v>
      </c>
      <c r="F38" s="256"/>
      <c r="G38" s="265"/>
      <c r="H38" s="256"/>
      <c r="I38" s="260"/>
      <c r="J38" s="46"/>
      <c r="K38" s="51">
        <f>C38</f>
        <v>9885721.8300000001</v>
      </c>
      <c r="L38" s="51"/>
      <c r="M38" s="51">
        <f>E38</f>
        <v>11124851.6</v>
      </c>
      <c r="N38" s="51"/>
      <c r="O38" s="447"/>
    </row>
    <row r="39" spans="1:15">
      <c r="A39" s="46"/>
      <c r="B39" s="46"/>
      <c r="C39" s="46"/>
      <c r="D39" s="46"/>
      <c r="E39" s="46"/>
      <c r="F39" s="46"/>
      <c r="G39" s="51"/>
      <c r="H39" s="46"/>
      <c r="I39" s="46"/>
      <c r="J39" s="46"/>
      <c r="K39" s="46"/>
      <c r="L39" s="46"/>
      <c r="M39" s="46"/>
      <c r="N39" s="46"/>
      <c r="O39" s="46"/>
    </row>
    <row r="40" spans="1:15">
      <c r="A40" s="46"/>
      <c r="B40" s="46"/>
      <c r="C40" s="46"/>
      <c r="D40" s="46"/>
      <c r="E40" s="46"/>
      <c r="F40" s="46"/>
      <c r="G40" s="46"/>
      <c r="H40" s="46"/>
      <c r="I40" s="46"/>
      <c r="J40" s="46"/>
      <c r="K40" s="46"/>
      <c r="L40" s="46"/>
      <c r="M40" s="46"/>
      <c r="N40" s="46"/>
      <c r="O40" s="46"/>
    </row>
    <row r="41" spans="1:15">
      <c r="A41" s="46"/>
      <c r="B41" s="46"/>
      <c r="C41" s="48"/>
      <c r="D41" s="46"/>
      <c r="E41" s="48"/>
      <c r="F41" s="46"/>
      <c r="G41" s="46"/>
      <c r="H41" s="46"/>
      <c r="I41" s="46"/>
      <c r="J41" s="46"/>
      <c r="K41" s="46"/>
      <c r="L41" s="46"/>
      <c r="M41" s="46"/>
      <c r="N41" s="46"/>
      <c r="O41" s="46"/>
    </row>
  </sheetData>
  <mergeCells count="4">
    <mergeCell ref="A1:I1"/>
    <mergeCell ref="A2:I2"/>
    <mergeCell ref="A3:I3"/>
    <mergeCell ref="A4:I4"/>
  </mergeCells>
  <pageMargins left="0.7" right="0.7" top="0.75" bottom="0.75" header="0.3" footer="0.3"/>
  <pageSetup scale="9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61"/>
  <sheetViews>
    <sheetView topLeftCell="A13" workbookViewId="0">
      <selection activeCell="N42" sqref="N42"/>
    </sheetView>
  </sheetViews>
  <sheetFormatPr defaultRowHeight="14.4"/>
  <cols>
    <col min="2" max="10" width="13.6640625" customWidth="1"/>
    <col min="11" max="11" width="13.6640625" hidden="1" customWidth="1"/>
    <col min="12" max="12" width="13.6640625" customWidth="1"/>
    <col min="14" max="14" width="12.6640625" customWidth="1"/>
    <col min="15" max="15" width="14.6640625" customWidth="1"/>
    <col min="17" max="17" width="9.109375" customWidth="1"/>
  </cols>
  <sheetData>
    <row r="1" spans="1:16">
      <c r="A1" s="466" t="s">
        <v>6</v>
      </c>
      <c r="B1" s="466"/>
      <c r="C1" s="466"/>
      <c r="D1" s="466"/>
      <c r="E1" s="466"/>
      <c r="F1" s="466"/>
      <c r="G1" s="466"/>
      <c r="H1" s="466"/>
      <c r="I1" s="466"/>
      <c r="J1" s="466"/>
      <c r="K1" s="466"/>
      <c r="L1" s="466"/>
      <c r="M1" s="19"/>
      <c r="N1" s="19"/>
      <c r="O1" s="19"/>
      <c r="P1" s="19"/>
    </row>
    <row r="2" spans="1:16">
      <c r="A2" s="467" t="s">
        <v>7</v>
      </c>
      <c r="B2" s="467"/>
      <c r="C2" s="467"/>
      <c r="D2" s="467"/>
      <c r="E2" s="467"/>
      <c r="F2" s="467"/>
      <c r="G2" s="467"/>
      <c r="H2" s="467"/>
      <c r="I2" s="467"/>
      <c r="J2" s="467"/>
      <c r="K2" s="467"/>
      <c r="L2" s="467"/>
      <c r="M2" s="19"/>
      <c r="N2" s="19"/>
      <c r="O2" s="19"/>
      <c r="P2" s="19"/>
    </row>
    <row r="3" spans="1:16">
      <c r="A3" s="464" t="s">
        <v>188</v>
      </c>
      <c r="B3" s="464"/>
      <c r="C3" s="464"/>
      <c r="D3" s="464"/>
      <c r="E3" s="464"/>
      <c r="F3" s="464"/>
      <c r="G3" s="464"/>
      <c r="H3" s="464"/>
      <c r="I3" s="464"/>
      <c r="J3" s="464"/>
      <c r="K3" s="464"/>
      <c r="L3" s="464"/>
      <c r="M3" s="19"/>
      <c r="N3" s="19"/>
      <c r="O3" s="19"/>
      <c r="P3" s="19"/>
    </row>
    <row r="4" spans="1:16">
      <c r="A4" s="465"/>
      <c r="B4" s="465"/>
      <c r="C4" s="465"/>
      <c r="D4" s="465"/>
      <c r="E4" s="465"/>
      <c r="F4" s="465"/>
      <c r="G4" s="465"/>
      <c r="H4" s="465"/>
      <c r="I4" s="465"/>
      <c r="J4" s="465"/>
      <c r="K4" s="465"/>
      <c r="L4" s="465"/>
      <c r="M4" s="19"/>
      <c r="N4" s="19"/>
      <c r="O4" s="19"/>
      <c r="P4" s="19"/>
    </row>
    <row r="5" spans="1:16" s="54" customFormat="1">
      <c r="A5" s="464" t="s">
        <v>118</v>
      </c>
      <c r="B5" s="464"/>
      <c r="C5" s="464"/>
      <c r="D5" s="464"/>
      <c r="E5" s="464"/>
      <c r="F5" s="464"/>
      <c r="G5" s="464"/>
      <c r="H5" s="464"/>
      <c r="I5" s="464"/>
      <c r="J5" s="464"/>
      <c r="K5" s="464"/>
      <c r="L5" s="464"/>
      <c r="M5" s="53"/>
      <c r="N5" s="53"/>
      <c r="O5" s="53"/>
      <c r="P5" s="53"/>
    </row>
    <row r="6" spans="1:16">
      <c r="A6" s="23"/>
      <c r="B6" s="24"/>
      <c r="C6" s="24"/>
      <c r="D6" s="24"/>
      <c r="E6" s="24"/>
      <c r="F6" s="24"/>
      <c r="G6" s="24"/>
      <c r="H6" s="24"/>
      <c r="I6" s="24"/>
      <c r="J6" s="24"/>
      <c r="K6" s="24"/>
      <c r="L6" s="23"/>
      <c r="M6" s="23"/>
      <c r="N6" s="23"/>
      <c r="O6" s="23"/>
      <c r="P6" s="23"/>
    </row>
    <row r="7" spans="1:16">
      <c r="A7" s="25"/>
      <c r="B7" s="26" t="s">
        <v>9</v>
      </c>
      <c r="C7" s="26" t="s">
        <v>10</v>
      </c>
      <c r="D7" s="26" t="s">
        <v>11</v>
      </c>
      <c r="E7" s="24" t="s">
        <v>12</v>
      </c>
      <c r="F7" s="24" t="s">
        <v>13</v>
      </c>
      <c r="G7" s="24" t="s">
        <v>14</v>
      </c>
      <c r="H7" s="24" t="s">
        <v>15</v>
      </c>
      <c r="I7" s="24" t="s">
        <v>16</v>
      </c>
      <c r="J7" s="24"/>
      <c r="K7" s="24"/>
      <c r="L7" s="25"/>
      <c r="M7" s="448" t="s">
        <v>164</v>
      </c>
      <c r="N7" s="448" t="s">
        <v>157</v>
      </c>
      <c r="O7" s="448" t="s">
        <v>159</v>
      </c>
      <c r="P7" s="25"/>
    </row>
    <row r="8" spans="1:16">
      <c r="A8" s="416" t="s">
        <v>158</v>
      </c>
      <c r="B8" s="414">
        <v>249356.69</v>
      </c>
      <c r="C8" s="414">
        <v>62898.59</v>
      </c>
      <c r="D8" s="414">
        <v>494285.91</v>
      </c>
      <c r="E8" s="415">
        <v>105844.46</v>
      </c>
      <c r="F8" s="415">
        <v>97061.49</v>
      </c>
      <c r="G8" s="415">
        <v>224176.61</v>
      </c>
      <c r="H8" s="415">
        <v>99679.27</v>
      </c>
      <c r="I8" s="415">
        <f>SUM(B8:H8)</f>
        <v>1333303.02</v>
      </c>
      <c r="J8" s="28"/>
      <c r="K8" s="21"/>
      <c r="L8" s="19" t="s">
        <v>17</v>
      </c>
      <c r="M8" s="449"/>
      <c r="N8" s="450">
        <v>1389.29</v>
      </c>
      <c r="O8" s="450">
        <f>I8+N8</f>
        <v>1334692.31</v>
      </c>
      <c r="P8" s="19"/>
    </row>
    <row r="9" spans="1:16">
      <c r="A9" s="416" t="s">
        <v>160</v>
      </c>
      <c r="B9" s="422">
        <v>348383.66</v>
      </c>
      <c r="C9" s="422">
        <v>61066.43</v>
      </c>
      <c r="D9" s="422">
        <v>413218.42</v>
      </c>
      <c r="E9" s="422">
        <v>96255.23</v>
      </c>
      <c r="F9" s="422">
        <v>95620.19</v>
      </c>
      <c r="G9" s="422">
        <v>245568.5</v>
      </c>
      <c r="H9" s="422">
        <v>160604.9</v>
      </c>
      <c r="I9" s="423">
        <f t="shared" ref="I9:I19" si="0">SUM(B9:H9)</f>
        <v>1420717.3299999998</v>
      </c>
      <c r="J9" s="28" t="s">
        <v>165</v>
      </c>
      <c r="K9" s="21"/>
      <c r="L9" s="19"/>
      <c r="M9" s="451"/>
      <c r="N9" s="452"/>
      <c r="O9" s="452"/>
      <c r="P9" s="19"/>
    </row>
    <row r="10" spans="1:16">
      <c r="A10" s="416" t="s">
        <v>161</v>
      </c>
      <c r="B10" s="422">
        <v>325807.58</v>
      </c>
      <c r="C10" s="422">
        <v>58319.95</v>
      </c>
      <c r="D10" s="422">
        <v>410790.55</v>
      </c>
      <c r="E10" s="422">
        <v>93359.43</v>
      </c>
      <c r="F10" s="422">
        <v>85843.5</v>
      </c>
      <c r="G10" s="422">
        <v>188722.24</v>
      </c>
      <c r="H10" s="422">
        <v>140782.74</v>
      </c>
      <c r="I10" s="423">
        <f t="shared" si="0"/>
        <v>1303625.99</v>
      </c>
      <c r="J10" s="28" t="s">
        <v>165</v>
      </c>
      <c r="K10" s="21"/>
      <c r="L10" s="19"/>
      <c r="M10" s="451"/>
      <c r="N10" s="452">
        <v>250</v>
      </c>
      <c r="O10" s="452">
        <f>N10+I10</f>
        <v>1303875.99</v>
      </c>
      <c r="P10" s="19"/>
    </row>
    <row r="11" spans="1:16">
      <c r="A11" s="416" t="s">
        <v>163</v>
      </c>
      <c r="B11" s="422">
        <v>278574.71000000002</v>
      </c>
      <c r="C11" s="422">
        <v>66837.320000000007</v>
      </c>
      <c r="D11" s="422">
        <v>505991.75</v>
      </c>
      <c r="E11" s="422">
        <v>84225.3</v>
      </c>
      <c r="F11" s="422">
        <v>89952.7</v>
      </c>
      <c r="G11" s="422">
        <v>217343.12</v>
      </c>
      <c r="H11" s="422">
        <v>115900.24</v>
      </c>
      <c r="I11" s="423">
        <f t="shared" si="0"/>
        <v>1358825.14</v>
      </c>
      <c r="J11" s="28" t="s">
        <v>165</v>
      </c>
      <c r="K11" s="21"/>
      <c r="L11" s="19"/>
      <c r="M11" s="453">
        <v>20</v>
      </c>
      <c r="N11" s="452">
        <v>521.14</v>
      </c>
      <c r="O11" s="452">
        <f>I11+M11+N11</f>
        <v>1359366.2799999998</v>
      </c>
      <c r="P11" s="19"/>
    </row>
    <row r="12" spans="1:16">
      <c r="A12" s="416" t="s">
        <v>166</v>
      </c>
      <c r="B12" s="422">
        <v>112653.44</v>
      </c>
      <c r="C12" s="422">
        <v>57265.74</v>
      </c>
      <c r="D12" s="422">
        <v>357719.91</v>
      </c>
      <c r="E12" s="422">
        <v>77047.009999999995</v>
      </c>
      <c r="F12" s="422">
        <v>53552.76</v>
      </c>
      <c r="G12" s="422">
        <v>98282.66</v>
      </c>
      <c r="H12" s="422">
        <v>52644.12</v>
      </c>
      <c r="I12" s="423">
        <f t="shared" si="0"/>
        <v>809165.64</v>
      </c>
      <c r="J12" s="28" t="s">
        <v>165</v>
      </c>
      <c r="K12" s="21"/>
      <c r="L12" s="19"/>
      <c r="M12" s="451"/>
      <c r="N12" s="452"/>
      <c r="O12" s="452"/>
      <c r="P12" s="19"/>
    </row>
    <row r="13" spans="1:16">
      <c r="A13" s="416" t="s">
        <v>172</v>
      </c>
      <c r="B13" s="422">
        <v>82367.759999999995</v>
      </c>
      <c r="C13" s="422">
        <v>51966.14</v>
      </c>
      <c r="D13" s="422">
        <v>269626.51</v>
      </c>
      <c r="E13" s="422">
        <v>50298.01</v>
      </c>
      <c r="F13" s="422">
        <v>39381.040000000001</v>
      </c>
      <c r="G13" s="422">
        <v>66666.58</v>
      </c>
      <c r="H13" s="422">
        <v>36008.35</v>
      </c>
      <c r="I13" s="423">
        <f t="shared" si="0"/>
        <v>596314.39</v>
      </c>
      <c r="J13" s="28" t="s">
        <v>173</v>
      </c>
      <c r="K13" s="21"/>
      <c r="L13" s="19"/>
      <c r="M13" s="453">
        <v>20</v>
      </c>
      <c r="N13" s="452"/>
      <c r="O13" s="452">
        <v>596334.39</v>
      </c>
      <c r="P13" s="19"/>
    </row>
    <row r="14" spans="1:16">
      <c r="A14" s="416" t="s">
        <v>174</v>
      </c>
      <c r="B14" s="422">
        <v>124044.88</v>
      </c>
      <c r="C14" s="422">
        <v>39115.22</v>
      </c>
      <c r="D14" s="422">
        <v>240405.38</v>
      </c>
      <c r="E14" s="422">
        <v>40910.120000000003</v>
      </c>
      <c r="F14" s="422">
        <v>36267.230000000003</v>
      </c>
      <c r="G14" s="422">
        <v>76115.179999999993</v>
      </c>
      <c r="H14" s="422">
        <v>86094.65</v>
      </c>
      <c r="I14" s="423">
        <f t="shared" si="0"/>
        <v>642952.66</v>
      </c>
      <c r="J14" s="28" t="s">
        <v>165</v>
      </c>
      <c r="K14" s="21"/>
      <c r="L14" s="19"/>
      <c r="M14" s="453">
        <v>20</v>
      </c>
      <c r="N14" s="452">
        <v>18124.580000000002</v>
      </c>
      <c r="O14" s="452">
        <f>I14+N14+M14</f>
        <v>661097.24</v>
      </c>
      <c r="P14" s="19"/>
    </row>
    <row r="15" spans="1:16">
      <c r="A15" s="416" t="s">
        <v>185</v>
      </c>
      <c r="B15" s="422">
        <v>81268.36</v>
      </c>
      <c r="C15" s="422">
        <v>25381.96</v>
      </c>
      <c r="D15" s="422">
        <v>242681.83</v>
      </c>
      <c r="E15" s="422">
        <v>38356.019999999997</v>
      </c>
      <c r="F15" s="422">
        <v>34755.15</v>
      </c>
      <c r="G15" s="422">
        <v>63336.08</v>
      </c>
      <c r="H15" s="422">
        <v>67177.11</v>
      </c>
      <c r="I15" s="423">
        <f t="shared" si="0"/>
        <v>552956.51000000013</v>
      </c>
      <c r="J15" s="28" t="s">
        <v>165</v>
      </c>
      <c r="K15" s="21"/>
      <c r="L15" s="19"/>
      <c r="M15" s="451"/>
      <c r="N15" s="452">
        <v>31317.02</v>
      </c>
      <c r="O15" s="452">
        <f>I15+N15</f>
        <v>584273.53000000014</v>
      </c>
      <c r="P15" s="19"/>
    </row>
    <row r="16" spans="1:16">
      <c r="A16" s="416" t="s">
        <v>186</v>
      </c>
      <c r="B16" s="422">
        <v>93699.94</v>
      </c>
      <c r="C16" s="422">
        <v>30649.22</v>
      </c>
      <c r="D16" s="422">
        <v>262093.02</v>
      </c>
      <c r="E16" s="422">
        <v>40586.36</v>
      </c>
      <c r="F16" s="422">
        <v>41931.01</v>
      </c>
      <c r="G16" s="422">
        <v>59315.63</v>
      </c>
      <c r="H16" s="422">
        <v>82811.03</v>
      </c>
      <c r="I16" s="423">
        <f t="shared" si="0"/>
        <v>611086.21</v>
      </c>
      <c r="J16" s="28" t="s">
        <v>165</v>
      </c>
      <c r="K16" s="21"/>
      <c r="L16" s="19"/>
      <c r="M16" s="451"/>
      <c r="N16" s="452">
        <v>34055.620000000003</v>
      </c>
      <c r="O16" s="452">
        <f>I16+N16</f>
        <v>645141.82999999996</v>
      </c>
      <c r="P16" s="19"/>
    </row>
    <row r="17" spans="1:16">
      <c r="A17" s="416" t="s">
        <v>187</v>
      </c>
      <c r="B17" s="422">
        <v>123268.78</v>
      </c>
      <c r="C17" s="422">
        <v>51707.5</v>
      </c>
      <c r="D17" s="422">
        <v>378305.4</v>
      </c>
      <c r="E17" s="422">
        <v>65186.22</v>
      </c>
      <c r="F17" s="422">
        <v>52363.9</v>
      </c>
      <c r="G17" s="422">
        <v>94565.91</v>
      </c>
      <c r="H17" s="422">
        <v>82066.5</v>
      </c>
      <c r="I17" s="423">
        <f t="shared" si="0"/>
        <v>847464.21000000008</v>
      </c>
      <c r="J17" s="28" t="s">
        <v>165</v>
      </c>
      <c r="K17" s="21"/>
      <c r="L17" s="19"/>
      <c r="M17" s="451"/>
      <c r="N17" s="452">
        <v>40254.17</v>
      </c>
      <c r="O17" s="452">
        <f>N17+I17</f>
        <v>887718.38000000012</v>
      </c>
      <c r="P17" s="19"/>
    </row>
    <row r="18" spans="1:16">
      <c r="A18" s="416" t="s">
        <v>191</v>
      </c>
      <c r="B18" s="422">
        <v>105273.55</v>
      </c>
      <c r="C18" s="422">
        <v>43967.24</v>
      </c>
      <c r="D18" s="422">
        <v>316770.90999999997</v>
      </c>
      <c r="E18" s="422">
        <v>58437.34</v>
      </c>
      <c r="F18" s="422">
        <v>49347.26</v>
      </c>
      <c r="G18" s="422">
        <v>73444.31</v>
      </c>
      <c r="H18" s="422">
        <v>27466.03</v>
      </c>
      <c r="I18" s="423">
        <f t="shared" si="0"/>
        <v>674706.6399999999</v>
      </c>
      <c r="J18" s="28" t="s">
        <v>165</v>
      </c>
      <c r="K18" s="21"/>
      <c r="L18" s="19"/>
      <c r="M18" s="451"/>
      <c r="N18" s="452">
        <v>41238.660000000003</v>
      </c>
      <c r="O18" s="452">
        <f>I18+N18</f>
        <v>715945.29999999993</v>
      </c>
      <c r="P18" s="19"/>
    </row>
    <row r="19" spans="1:16">
      <c r="A19" s="416" t="s">
        <v>190</v>
      </c>
      <c r="B19" s="422">
        <v>146591.38</v>
      </c>
      <c r="C19" s="422">
        <v>58149.99</v>
      </c>
      <c r="D19" s="422">
        <v>355473.68</v>
      </c>
      <c r="E19" s="422">
        <v>78227.460000000006</v>
      </c>
      <c r="F19" s="422">
        <v>59358.98</v>
      </c>
      <c r="G19" s="422">
        <v>122271.59</v>
      </c>
      <c r="H19" s="422">
        <v>35151.65</v>
      </c>
      <c r="I19" s="423">
        <f t="shared" si="0"/>
        <v>855224.73</v>
      </c>
      <c r="J19" s="28" t="s">
        <v>165</v>
      </c>
      <c r="K19" s="21"/>
      <c r="L19" s="19"/>
      <c r="M19" s="454"/>
      <c r="N19" s="455">
        <v>48330.239999999998</v>
      </c>
      <c r="O19" s="455">
        <f>I19+N19</f>
        <v>903554.97</v>
      </c>
      <c r="P19" s="19"/>
    </row>
    <row r="20" spans="1:16">
      <c r="A20" s="20"/>
      <c r="B20" s="29"/>
      <c r="C20" s="29" t="s">
        <v>17</v>
      </c>
      <c r="D20" s="29"/>
      <c r="E20" s="29"/>
      <c r="F20" s="29"/>
      <c r="G20" s="29"/>
      <c r="H20" s="29"/>
      <c r="I20" s="29"/>
      <c r="J20" s="21"/>
      <c r="K20" s="21"/>
      <c r="L20" s="19"/>
      <c r="M20" s="19"/>
      <c r="N20" s="19"/>
      <c r="O20" s="19"/>
      <c r="P20" s="19"/>
    </row>
    <row r="21" spans="1:16">
      <c r="A21" s="30" t="s">
        <v>16</v>
      </c>
      <c r="B21" s="31">
        <f>SUM(B8:B20)</f>
        <v>2071290.73</v>
      </c>
      <c r="C21" s="31">
        <f t="shared" ref="C21:H21" si="1">SUM(C8:C19)</f>
        <v>607325.30000000005</v>
      </c>
      <c r="D21" s="31">
        <f t="shared" si="1"/>
        <v>4247363.2699999996</v>
      </c>
      <c r="E21" s="31">
        <f t="shared" si="1"/>
        <v>828732.96</v>
      </c>
      <c r="F21" s="31">
        <f t="shared" si="1"/>
        <v>735435.21</v>
      </c>
      <c r="G21" s="31">
        <f t="shared" si="1"/>
        <v>1529808.41</v>
      </c>
      <c r="H21" s="31">
        <f t="shared" si="1"/>
        <v>986386.59000000008</v>
      </c>
      <c r="I21" s="31">
        <f>SUM(B21+C21+D21+E21+F21+G21+H21)</f>
        <v>11006342.469999999</v>
      </c>
      <c r="J21" s="33"/>
      <c r="K21" s="34"/>
      <c r="L21" s="34" t="s">
        <v>17</v>
      </c>
      <c r="M21" s="31">
        <f>SUM(M8:M20)</f>
        <v>60</v>
      </c>
      <c r="N21" s="31">
        <f>SUM(N8:N20)</f>
        <v>215480.71999999997</v>
      </c>
      <c r="O21" s="31">
        <f>SUM(O8:O20)</f>
        <v>8992000.2200000007</v>
      </c>
      <c r="P21" s="34"/>
    </row>
    <row r="22" spans="1:16">
      <c r="A22" s="19"/>
      <c r="B22" s="19"/>
      <c r="C22" s="19"/>
      <c r="D22" s="19"/>
      <c r="E22" s="19"/>
      <c r="F22" s="19"/>
      <c r="G22" s="19"/>
      <c r="H22" s="19"/>
      <c r="I22" s="35"/>
      <c r="J22" s="35"/>
      <c r="K22" s="19"/>
      <c r="L22" s="19"/>
      <c r="M22" s="19"/>
      <c r="N22" s="19"/>
      <c r="O22" s="19"/>
      <c r="P22" s="19"/>
    </row>
    <row r="23" spans="1:16">
      <c r="A23" s="36"/>
      <c r="B23" s="36"/>
      <c r="C23" s="36"/>
      <c r="D23" s="36"/>
      <c r="E23" s="36"/>
      <c r="F23" s="36"/>
      <c r="G23" s="36"/>
      <c r="H23" s="36"/>
      <c r="I23" s="36"/>
      <c r="J23" s="36"/>
      <c r="K23" s="36"/>
      <c r="L23" s="36"/>
      <c r="M23" s="36"/>
      <c r="N23" s="36"/>
      <c r="O23" s="36"/>
      <c r="P23" s="36"/>
    </row>
    <row r="24" spans="1:16">
      <c r="A24" s="464" t="s">
        <v>119</v>
      </c>
      <c r="B24" s="464"/>
      <c r="C24" s="464"/>
      <c r="D24" s="464"/>
      <c r="E24" s="464"/>
      <c r="F24" s="464"/>
      <c r="G24" s="464"/>
      <c r="H24" s="464"/>
      <c r="I24" s="464"/>
      <c r="J24" s="464"/>
      <c r="K24" s="464"/>
      <c r="L24" s="464"/>
      <c r="M24" s="19"/>
      <c r="N24" s="19"/>
      <c r="O24" s="19"/>
      <c r="P24" s="19"/>
    </row>
    <row r="25" spans="1:16">
      <c r="A25" s="25"/>
      <c r="B25" s="22"/>
      <c r="C25" s="24"/>
      <c r="D25" s="22"/>
      <c r="E25" s="22"/>
      <c r="F25" s="22"/>
      <c r="G25" s="22"/>
      <c r="H25" s="22"/>
      <c r="I25" s="22"/>
      <c r="J25" s="22"/>
      <c r="K25" s="22"/>
      <c r="L25" s="22"/>
      <c r="M25" s="25"/>
      <c r="N25" s="25"/>
      <c r="O25" s="25"/>
      <c r="P25" s="25"/>
    </row>
    <row r="26" spans="1:16">
      <c r="A26" s="25"/>
      <c r="B26" s="24" t="s">
        <v>9</v>
      </c>
      <c r="C26" s="26" t="s">
        <v>10</v>
      </c>
      <c r="D26" s="26" t="s">
        <v>11</v>
      </c>
      <c r="E26" s="26" t="s">
        <v>12</v>
      </c>
      <c r="F26" s="26" t="s">
        <v>13</v>
      </c>
      <c r="G26" s="26" t="s">
        <v>14</v>
      </c>
      <c r="H26" s="26" t="s">
        <v>15</v>
      </c>
      <c r="I26" s="26" t="s">
        <v>18</v>
      </c>
      <c r="J26" s="26" t="s">
        <v>19</v>
      </c>
      <c r="K26" s="22"/>
      <c r="L26" s="26" t="s">
        <v>16</v>
      </c>
      <c r="M26" s="25"/>
      <c r="N26" s="25"/>
      <c r="O26" s="19"/>
      <c r="P26" s="19"/>
    </row>
    <row r="27" spans="1:16">
      <c r="A27" s="416" t="s">
        <v>158</v>
      </c>
      <c r="B27" s="417">
        <v>112416.41</v>
      </c>
      <c r="C27" s="418">
        <v>28356.3</v>
      </c>
      <c r="D27" s="418">
        <v>222836.81</v>
      </c>
      <c r="E27" s="418">
        <v>47717.41</v>
      </c>
      <c r="F27" s="418">
        <v>43757.82</v>
      </c>
      <c r="G27" s="418">
        <v>101064.58</v>
      </c>
      <c r="H27" s="418">
        <v>44928.959999999999</v>
      </c>
      <c r="I27" s="418">
        <v>133572.95000000001</v>
      </c>
      <c r="J27" s="419">
        <v>601078.29</v>
      </c>
      <c r="K27" s="414"/>
      <c r="L27" s="414">
        <f t="shared" ref="L27:L38" si="2">SUM(B27+C27+D27+E27+F27+G27+H27+I27+J27)</f>
        <v>1335729.53</v>
      </c>
      <c r="M27" s="35"/>
      <c r="N27" s="19"/>
      <c r="O27" s="19"/>
      <c r="P27" s="19"/>
    </row>
    <row r="28" spans="1:16">
      <c r="A28" s="416" t="s">
        <v>160</v>
      </c>
      <c r="B28" s="418">
        <v>156812.96</v>
      </c>
      <c r="C28" s="418">
        <v>27486.959999999999</v>
      </c>
      <c r="D28" s="418">
        <v>185996.1</v>
      </c>
      <c r="E28" s="418">
        <v>43325.99</v>
      </c>
      <c r="F28" s="418">
        <v>43040.15</v>
      </c>
      <c r="G28" s="418">
        <v>110534.24</v>
      </c>
      <c r="H28" s="418">
        <v>72290.789999999994</v>
      </c>
      <c r="I28" s="418">
        <v>142108.26</v>
      </c>
      <c r="J28" s="419">
        <v>639487.18000000005</v>
      </c>
      <c r="K28" s="424"/>
      <c r="L28" s="424">
        <f t="shared" si="2"/>
        <v>1421082.6300000001</v>
      </c>
      <c r="M28" s="35"/>
      <c r="N28" s="19"/>
      <c r="O28" s="19"/>
      <c r="P28" s="19"/>
    </row>
    <row r="29" spans="1:16">
      <c r="A29" s="416" t="s">
        <v>161</v>
      </c>
      <c r="B29" s="418">
        <v>146148.66</v>
      </c>
      <c r="C29" s="418">
        <v>26203.91</v>
      </c>
      <c r="D29" s="418">
        <v>184660.87</v>
      </c>
      <c r="E29" s="418">
        <v>42162.879999999997</v>
      </c>
      <c r="F29" s="418">
        <v>38596.54</v>
      </c>
      <c r="G29" s="418">
        <v>84969.51</v>
      </c>
      <c r="H29" s="418">
        <v>62950.42</v>
      </c>
      <c r="I29" s="418">
        <v>130153.96</v>
      </c>
      <c r="J29" s="419">
        <v>585692.79</v>
      </c>
      <c r="K29" s="424"/>
      <c r="L29" s="424">
        <f t="shared" si="2"/>
        <v>1301539.54</v>
      </c>
      <c r="M29" s="35"/>
      <c r="N29" s="19" t="s">
        <v>162</v>
      </c>
      <c r="O29" s="19"/>
      <c r="P29" s="19"/>
    </row>
    <row r="30" spans="1:16">
      <c r="A30" s="416" t="s">
        <v>163</v>
      </c>
      <c r="B30" s="418">
        <v>125370.2</v>
      </c>
      <c r="C30" s="418">
        <v>30079.57</v>
      </c>
      <c r="D30" s="418">
        <v>227717.33</v>
      </c>
      <c r="E30" s="418">
        <v>37904.89</v>
      </c>
      <c r="F30" s="418">
        <v>40482.46</v>
      </c>
      <c r="G30" s="418">
        <v>97813.440000000002</v>
      </c>
      <c r="H30" s="418">
        <v>52159.93</v>
      </c>
      <c r="I30" s="418">
        <v>135895.06</v>
      </c>
      <c r="J30" s="419">
        <v>611527.81999999995</v>
      </c>
      <c r="K30" s="424"/>
      <c r="L30" s="424">
        <f t="shared" si="2"/>
        <v>1358950.7000000002</v>
      </c>
      <c r="M30" s="35"/>
      <c r="N30" s="19"/>
      <c r="O30" s="19"/>
      <c r="P30" s="19"/>
    </row>
    <row r="31" spans="1:16">
      <c r="A31" s="416" t="s">
        <v>166</v>
      </c>
      <c r="B31" s="418">
        <v>50728.85</v>
      </c>
      <c r="C31" s="418">
        <v>25787.27</v>
      </c>
      <c r="D31" s="418">
        <v>161084.47</v>
      </c>
      <c r="E31" s="418">
        <v>34694.949999999997</v>
      </c>
      <c r="F31" s="418">
        <v>24115.29</v>
      </c>
      <c r="G31" s="418">
        <v>44257.56</v>
      </c>
      <c r="H31" s="418">
        <v>23706.12</v>
      </c>
      <c r="I31" s="418">
        <v>80972.11</v>
      </c>
      <c r="J31" s="419">
        <v>364374.51</v>
      </c>
      <c r="K31" s="424"/>
      <c r="L31" s="424">
        <f t="shared" si="2"/>
        <v>809721.12999999989</v>
      </c>
      <c r="M31" s="35"/>
      <c r="N31" s="19"/>
      <c r="O31" s="19"/>
      <c r="P31" s="19"/>
    </row>
    <row r="32" spans="1:16">
      <c r="A32" s="416" t="s">
        <v>172</v>
      </c>
      <c r="B32" s="418">
        <v>35929.339999999997</v>
      </c>
      <c r="C32" s="418">
        <v>22205.7</v>
      </c>
      <c r="D32" s="418">
        <v>116042.35</v>
      </c>
      <c r="E32" s="418">
        <v>21647.93</v>
      </c>
      <c r="F32" s="418">
        <v>17014.240000000002</v>
      </c>
      <c r="G32" s="418">
        <v>29076.53</v>
      </c>
      <c r="H32" s="418">
        <v>15697.71</v>
      </c>
      <c r="I32" s="418">
        <v>57247.5</v>
      </c>
      <c r="J32" s="419">
        <v>257613.8</v>
      </c>
      <c r="K32" s="424"/>
      <c r="L32" s="424">
        <f t="shared" si="2"/>
        <v>572475.1</v>
      </c>
      <c r="M32" s="37"/>
      <c r="N32" s="19" t="s">
        <v>162</v>
      </c>
      <c r="O32" s="38"/>
      <c r="P32" s="38"/>
    </row>
    <row r="33" spans="1:16">
      <c r="A33" s="416" t="s">
        <v>174</v>
      </c>
      <c r="B33" s="418">
        <v>58932.800000000003</v>
      </c>
      <c r="C33" s="418">
        <v>18583.349999999999</v>
      </c>
      <c r="D33" s="418">
        <v>114214.81</v>
      </c>
      <c r="E33" s="418">
        <v>19436.09</v>
      </c>
      <c r="F33" s="418">
        <v>17230.29</v>
      </c>
      <c r="G33" s="418">
        <v>36161.75</v>
      </c>
      <c r="H33" s="418">
        <v>40902.93</v>
      </c>
      <c r="I33" s="418">
        <v>67880.44</v>
      </c>
      <c r="J33" s="419">
        <v>305462.02</v>
      </c>
      <c r="K33" s="424"/>
      <c r="L33" s="424">
        <f t="shared" si="2"/>
        <v>678804.47999999998</v>
      </c>
      <c r="M33" s="35"/>
      <c r="N33" s="19"/>
      <c r="O33" s="19"/>
      <c r="P33" s="19"/>
    </row>
    <row r="34" spans="1:16">
      <c r="A34" s="416" t="s">
        <v>185</v>
      </c>
      <c r="B34" s="418">
        <v>38721.129999999997</v>
      </c>
      <c r="C34" s="418">
        <v>12093.49</v>
      </c>
      <c r="D34" s="418">
        <v>115628.21</v>
      </c>
      <c r="E34" s="418">
        <v>18275.11</v>
      </c>
      <c r="F34" s="418">
        <v>16559.439999999999</v>
      </c>
      <c r="G34" s="418">
        <v>30177.119999999999</v>
      </c>
      <c r="H34" s="418">
        <v>32007.21</v>
      </c>
      <c r="I34" s="418">
        <v>58547.040000000001</v>
      </c>
      <c r="J34" s="419">
        <v>263461.71000000002</v>
      </c>
      <c r="K34" s="424">
        <v>120239.52</v>
      </c>
      <c r="L34" s="424">
        <f t="shared" si="2"/>
        <v>585470.46</v>
      </c>
      <c r="M34" s="35"/>
      <c r="N34" s="19"/>
      <c r="O34" s="19"/>
      <c r="P34" s="19"/>
    </row>
    <row r="35" spans="1:16">
      <c r="A35" s="416" t="s">
        <v>186</v>
      </c>
      <c r="B35" s="418">
        <v>43048.78</v>
      </c>
      <c r="C35" s="418">
        <v>14081.24</v>
      </c>
      <c r="D35" s="418">
        <v>120414.01</v>
      </c>
      <c r="E35" s="418">
        <v>18646.689999999999</v>
      </c>
      <c r="F35" s="418">
        <v>19264.46</v>
      </c>
      <c r="G35" s="418">
        <v>27251.52</v>
      </c>
      <c r="H35" s="418">
        <v>38046.06</v>
      </c>
      <c r="I35" s="418">
        <v>62389.51</v>
      </c>
      <c r="J35" s="419">
        <v>280752.76</v>
      </c>
      <c r="K35" s="424">
        <v>151178.32999999999</v>
      </c>
      <c r="L35" s="424">
        <f t="shared" si="2"/>
        <v>623895.03</v>
      </c>
      <c r="M35" s="35"/>
      <c r="N35" s="19" t="s">
        <v>162</v>
      </c>
      <c r="O35" s="19"/>
      <c r="P35" s="19"/>
    </row>
    <row r="36" spans="1:16">
      <c r="A36" s="416" t="s">
        <v>187</v>
      </c>
      <c r="B36" s="418">
        <v>56494.75</v>
      </c>
      <c r="C36" s="418">
        <v>23697.83</v>
      </c>
      <c r="D36" s="418">
        <v>173379.4</v>
      </c>
      <c r="E36" s="418">
        <v>29875.19</v>
      </c>
      <c r="F36" s="418">
        <v>23998.66</v>
      </c>
      <c r="G36" s="418">
        <v>43340.06</v>
      </c>
      <c r="H36" s="418">
        <v>37611.519999999997</v>
      </c>
      <c r="I36" s="418">
        <v>86310.53</v>
      </c>
      <c r="J36" s="419">
        <v>388397.41</v>
      </c>
      <c r="K36" s="424">
        <v>117709.49</v>
      </c>
      <c r="L36" s="424">
        <f t="shared" si="2"/>
        <v>863105.34999999986</v>
      </c>
      <c r="M36" s="35"/>
      <c r="N36" s="19"/>
      <c r="O36" s="19"/>
      <c r="P36" s="19"/>
    </row>
    <row r="37" spans="1:16">
      <c r="A37" s="416" t="s">
        <v>191</v>
      </c>
      <c r="B37" s="418">
        <v>51849.11</v>
      </c>
      <c r="C37" s="418">
        <v>21654.65</v>
      </c>
      <c r="D37" s="418">
        <v>156015.35</v>
      </c>
      <c r="E37" s="418">
        <v>28781.439999999999</v>
      </c>
      <c r="F37" s="418">
        <v>24304.41</v>
      </c>
      <c r="G37" s="418">
        <v>36172.639999999999</v>
      </c>
      <c r="H37" s="418">
        <v>13527.51</v>
      </c>
      <c r="I37" s="418">
        <v>73845.59</v>
      </c>
      <c r="J37" s="419">
        <v>332305.11</v>
      </c>
      <c r="K37" s="424">
        <v>143593.82</v>
      </c>
      <c r="L37" s="424">
        <f t="shared" si="2"/>
        <v>738455.81</v>
      </c>
      <c r="M37" s="35"/>
      <c r="N37" s="19"/>
      <c r="O37" s="19"/>
      <c r="P37" s="19"/>
    </row>
    <row r="38" spans="1:16">
      <c r="A38" s="416" t="s">
        <v>190</v>
      </c>
      <c r="B38" s="457">
        <v>69579.240000000005</v>
      </c>
      <c r="C38" s="457">
        <v>27622.51</v>
      </c>
      <c r="D38" s="457">
        <v>169335.61</v>
      </c>
      <c r="E38" s="457">
        <v>37138.160000000003</v>
      </c>
      <c r="F38" s="457">
        <v>28215.200000000001</v>
      </c>
      <c r="G38" s="457">
        <v>57936.42</v>
      </c>
      <c r="H38" s="457">
        <v>16915.189999999999</v>
      </c>
      <c r="I38" s="457">
        <v>90387.18</v>
      </c>
      <c r="J38" s="457">
        <v>406742.33</v>
      </c>
      <c r="K38" s="424"/>
      <c r="L38" s="458">
        <f t="shared" si="2"/>
        <v>903871.84000000008</v>
      </c>
      <c r="M38" s="35"/>
      <c r="N38" s="19" t="s">
        <v>162</v>
      </c>
      <c r="O38" s="19"/>
      <c r="P38" s="19"/>
    </row>
    <row r="39" spans="1:16">
      <c r="A39" s="20"/>
      <c r="B39" s="21"/>
      <c r="C39" s="21"/>
      <c r="D39" s="21"/>
      <c r="E39" s="21"/>
      <c r="F39" s="21"/>
      <c r="G39" s="21"/>
      <c r="H39" s="21"/>
      <c r="I39" s="21"/>
      <c r="J39" s="21"/>
      <c r="K39" s="21"/>
      <c r="L39" s="19"/>
      <c r="M39" s="19"/>
      <c r="N39" s="19"/>
      <c r="O39" s="19"/>
      <c r="P39" s="19"/>
    </row>
    <row r="40" spans="1:16">
      <c r="A40" s="30" t="s">
        <v>16</v>
      </c>
      <c r="B40" s="31">
        <f t="shared" ref="B40:J40" si="3">SUM(B27:B38)</f>
        <v>946032.23</v>
      </c>
      <c r="C40" s="31">
        <f t="shared" si="3"/>
        <v>277852.77999999997</v>
      </c>
      <c r="D40" s="31">
        <f t="shared" si="3"/>
        <v>1947325.3199999998</v>
      </c>
      <c r="E40" s="31">
        <f t="shared" si="3"/>
        <v>379606.73</v>
      </c>
      <c r="F40" s="31">
        <f t="shared" si="3"/>
        <v>336578.95999999996</v>
      </c>
      <c r="G40" s="31">
        <f t="shared" si="3"/>
        <v>698755.37000000011</v>
      </c>
      <c r="H40" s="31">
        <f t="shared" si="3"/>
        <v>450744.35000000003</v>
      </c>
      <c r="I40" s="31">
        <f t="shared" si="3"/>
        <v>1119310.1300000001</v>
      </c>
      <c r="J40" s="39">
        <f t="shared" si="3"/>
        <v>5036895.7300000004</v>
      </c>
      <c r="K40" s="32"/>
      <c r="L40" s="40">
        <f>SUM(L27:L38)</f>
        <v>11193101.6</v>
      </c>
      <c r="M40" s="34"/>
      <c r="N40" s="34"/>
      <c r="O40" s="34"/>
      <c r="P40" s="34"/>
    </row>
    <row r="41" spans="1:16">
      <c r="A41" s="28"/>
      <c r="B41" s="28"/>
      <c r="C41" s="28"/>
      <c r="D41" s="28"/>
      <c r="E41" s="28"/>
      <c r="F41" s="28"/>
      <c r="G41" s="28"/>
      <c r="H41" s="28"/>
      <c r="I41" s="28"/>
      <c r="J41" s="28"/>
      <c r="K41" s="28"/>
      <c r="L41" s="28"/>
      <c r="M41" s="28"/>
      <c r="N41" s="28"/>
      <c r="O41" s="28"/>
      <c r="P41" s="28"/>
    </row>
    <row r="42" spans="1:16">
      <c r="A42" s="19"/>
      <c r="B42" s="19"/>
      <c r="C42" s="19"/>
      <c r="D42" s="19"/>
      <c r="E42" s="19"/>
      <c r="F42" s="19"/>
      <c r="G42" s="19"/>
      <c r="H42" s="19"/>
      <c r="I42" s="19"/>
      <c r="J42" s="19"/>
      <c r="K42" s="19"/>
      <c r="L42" s="19"/>
      <c r="M42" s="19"/>
      <c r="N42" s="19"/>
      <c r="O42" s="19"/>
      <c r="P42" s="19"/>
    </row>
    <row r="43" spans="1:16">
      <c r="A43" s="25"/>
      <c r="B43" s="26" t="s">
        <v>20</v>
      </c>
      <c r="C43" s="26" t="s">
        <v>21</v>
      </c>
      <c r="D43" s="26" t="s">
        <v>22</v>
      </c>
      <c r="E43" s="26" t="s">
        <v>23</v>
      </c>
      <c r="F43" s="26" t="s">
        <v>24</v>
      </c>
      <c r="G43" s="26" t="s">
        <v>25</v>
      </c>
      <c r="H43" s="26" t="s">
        <v>26</v>
      </c>
      <c r="I43" s="26" t="s">
        <v>18</v>
      </c>
      <c r="J43" s="26" t="s">
        <v>19</v>
      </c>
      <c r="K43" s="24"/>
      <c r="L43" s="26" t="s">
        <v>16</v>
      </c>
      <c r="M43" s="24"/>
      <c r="N43" s="27"/>
      <c r="O43" s="25"/>
      <c r="P43" s="25"/>
    </row>
    <row r="44" spans="1:16">
      <c r="A44" s="440" t="s">
        <v>27</v>
      </c>
      <c r="B44" s="441">
        <f t="shared" ref="B44:J44" si="4">SUM(B27:B29)</f>
        <v>415378.03</v>
      </c>
      <c r="C44" s="441">
        <f t="shared" si="4"/>
        <v>82047.17</v>
      </c>
      <c r="D44" s="441">
        <f t="shared" si="4"/>
        <v>593493.78</v>
      </c>
      <c r="E44" s="441">
        <f t="shared" si="4"/>
        <v>133206.28</v>
      </c>
      <c r="F44" s="441">
        <f t="shared" si="4"/>
        <v>125394.51000000001</v>
      </c>
      <c r="G44" s="441">
        <f t="shared" si="4"/>
        <v>296568.33</v>
      </c>
      <c r="H44" s="441">
        <f t="shared" si="4"/>
        <v>180170.16999999998</v>
      </c>
      <c r="I44" s="441">
        <f t="shared" si="4"/>
        <v>405835.17000000004</v>
      </c>
      <c r="J44" s="441">
        <f t="shared" si="4"/>
        <v>1826258.2600000002</v>
      </c>
      <c r="K44" s="441"/>
      <c r="L44" s="441">
        <f>SUM(L27:L29)</f>
        <v>4058351.7</v>
      </c>
      <c r="M44" s="19"/>
      <c r="N44" s="19"/>
      <c r="O44" s="19"/>
      <c r="P44" s="19"/>
    </row>
    <row r="45" spans="1:16">
      <c r="A45" s="440" t="s">
        <v>28</v>
      </c>
      <c r="B45" s="441">
        <f t="shared" ref="B45:J45" si="5">SUM(B30:B32)</f>
        <v>212028.38999999998</v>
      </c>
      <c r="C45" s="441">
        <f t="shared" si="5"/>
        <v>78072.539999999994</v>
      </c>
      <c r="D45" s="441">
        <f t="shared" si="5"/>
        <v>504844.15</v>
      </c>
      <c r="E45" s="441">
        <f t="shared" si="5"/>
        <v>94247.76999999999</v>
      </c>
      <c r="F45" s="441">
        <f t="shared" si="5"/>
        <v>81611.990000000005</v>
      </c>
      <c r="G45" s="441">
        <f t="shared" si="5"/>
        <v>171147.53</v>
      </c>
      <c r="H45" s="441">
        <f t="shared" si="5"/>
        <v>91563.760000000009</v>
      </c>
      <c r="I45" s="441">
        <f t="shared" si="5"/>
        <v>274114.67</v>
      </c>
      <c r="J45" s="441">
        <f t="shared" si="5"/>
        <v>1233516.1299999999</v>
      </c>
      <c r="K45" s="441"/>
      <c r="L45" s="441">
        <f>SUM(L30:L32)</f>
        <v>2741146.93</v>
      </c>
      <c r="M45" s="19"/>
      <c r="N45" s="19"/>
      <c r="O45" s="19"/>
      <c r="P45" s="19"/>
    </row>
    <row r="46" spans="1:16">
      <c r="A46" s="440" t="s">
        <v>29</v>
      </c>
      <c r="B46" s="441">
        <f t="shared" ref="B46:J46" si="6">SUM(B33:B35)</f>
        <v>140702.71</v>
      </c>
      <c r="C46" s="441">
        <f t="shared" si="6"/>
        <v>44758.079999999994</v>
      </c>
      <c r="D46" s="441">
        <f t="shared" si="6"/>
        <v>350257.03</v>
      </c>
      <c r="E46" s="441">
        <f t="shared" si="6"/>
        <v>56357.89</v>
      </c>
      <c r="F46" s="441">
        <f t="shared" si="6"/>
        <v>53054.189999999995</v>
      </c>
      <c r="G46" s="441">
        <f t="shared" si="6"/>
        <v>93590.39</v>
      </c>
      <c r="H46" s="441">
        <f t="shared" si="6"/>
        <v>110956.2</v>
      </c>
      <c r="I46" s="441">
        <f t="shared" si="6"/>
        <v>188816.99000000002</v>
      </c>
      <c r="J46" s="441">
        <f t="shared" si="6"/>
        <v>849676.49</v>
      </c>
      <c r="K46" s="441"/>
      <c r="L46" s="441">
        <f>SUM(L33:L35)</f>
        <v>1888169.97</v>
      </c>
      <c r="M46" s="19"/>
      <c r="N46" s="19"/>
      <c r="O46" s="19"/>
      <c r="P46" s="19"/>
    </row>
    <row r="47" spans="1:16">
      <c r="A47" s="440" t="s">
        <v>30</v>
      </c>
      <c r="B47" s="459">
        <f t="shared" ref="B47:J47" si="7">SUM(B36:B38)</f>
        <v>177923.1</v>
      </c>
      <c r="C47" s="459">
        <f t="shared" si="7"/>
        <v>72974.990000000005</v>
      </c>
      <c r="D47" s="459">
        <f t="shared" si="7"/>
        <v>498730.36</v>
      </c>
      <c r="E47" s="459">
        <f t="shared" si="7"/>
        <v>95794.790000000008</v>
      </c>
      <c r="F47" s="459">
        <f t="shared" si="7"/>
        <v>76518.27</v>
      </c>
      <c r="G47" s="459">
        <f t="shared" si="7"/>
        <v>137449.12</v>
      </c>
      <c r="H47" s="459">
        <f t="shared" si="7"/>
        <v>68054.22</v>
      </c>
      <c r="I47" s="459">
        <f t="shared" si="7"/>
        <v>250543.3</v>
      </c>
      <c r="J47" s="459">
        <f t="shared" si="7"/>
        <v>1127444.8500000001</v>
      </c>
      <c r="K47" s="459">
        <f>SUM(K31:K39)</f>
        <v>532721.15999999992</v>
      </c>
      <c r="L47" s="459">
        <f>SUM(L36:L38)</f>
        <v>2505433</v>
      </c>
      <c r="M47" s="19"/>
      <c r="N47" s="19"/>
      <c r="O47" s="19"/>
      <c r="P47" s="19"/>
    </row>
    <row r="48" spans="1:16">
      <c r="A48" s="19"/>
      <c r="B48" s="19"/>
      <c r="C48" s="19"/>
      <c r="D48" s="19"/>
      <c r="E48" s="19"/>
      <c r="F48" s="19"/>
      <c r="G48" s="19"/>
      <c r="H48" s="19"/>
      <c r="I48" s="19"/>
      <c r="J48" s="19"/>
      <c r="K48" s="19"/>
      <c r="L48" s="19"/>
      <c r="M48" s="19"/>
      <c r="N48" s="19"/>
      <c r="O48" s="19"/>
      <c r="P48" s="19"/>
    </row>
    <row r="49" spans="1:16">
      <c r="A49" s="19" t="s">
        <v>16</v>
      </c>
      <c r="B49" s="36">
        <f t="shared" ref="B49:J49" si="8">SUM(B44:B48)</f>
        <v>946032.23</v>
      </c>
      <c r="C49" s="36">
        <f t="shared" si="8"/>
        <v>277852.77999999997</v>
      </c>
      <c r="D49" s="36">
        <f t="shared" si="8"/>
        <v>1947325.3200000003</v>
      </c>
      <c r="E49" s="36">
        <f t="shared" si="8"/>
        <v>379606.73</v>
      </c>
      <c r="F49" s="36">
        <f t="shared" si="8"/>
        <v>336578.96</v>
      </c>
      <c r="G49" s="36">
        <f t="shared" si="8"/>
        <v>698755.37</v>
      </c>
      <c r="H49" s="36">
        <f t="shared" si="8"/>
        <v>450744.35</v>
      </c>
      <c r="I49" s="36">
        <f t="shared" si="8"/>
        <v>1119310.1300000001</v>
      </c>
      <c r="J49" s="36">
        <f t="shared" si="8"/>
        <v>5036895.7300000004</v>
      </c>
      <c r="K49" s="19"/>
      <c r="L49" s="36">
        <f>SUM(L44:L48)</f>
        <v>11193101.600000001</v>
      </c>
      <c r="M49" s="19"/>
      <c r="N49" s="19"/>
      <c r="O49" s="19"/>
      <c r="P49" s="19"/>
    </row>
    <row r="50" spans="1:16">
      <c r="A50" s="19"/>
      <c r="B50" s="19"/>
      <c r="C50" s="19"/>
      <c r="D50" s="19"/>
      <c r="E50" s="19"/>
      <c r="F50" s="19"/>
      <c r="G50" s="19"/>
      <c r="H50" s="19"/>
      <c r="I50" s="19"/>
      <c r="J50" s="19"/>
      <c r="K50" s="19"/>
      <c r="L50" s="19"/>
      <c r="M50" s="19"/>
      <c r="N50" s="19"/>
      <c r="O50" s="19"/>
      <c r="P50" s="19"/>
    </row>
    <row r="51" spans="1:16">
      <c r="A51" s="19"/>
      <c r="B51" s="36">
        <f t="shared" ref="B51:J51" si="9">B40-B49</f>
        <v>0</v>
      </c>
      <c r="C51" s="36">
        <f t="shared" si="9"/>
        <v>0</v>
      </c>
      <c r="D51" s="36">
        <f t="shared" si="9"/>
        <v>0</v>
      </c>
      <c r="E51" s="36">
        <f t="shared" si="9"/>
        <v>0</v>
      </c>
      <c r="F51" s="36">
        <f t="shared" si="9"/>
        <v>0</v>
      </c>
      <c r="G51" s="36">
        <f t="shared" si="9"/>
        <v>0</v>
      </c>
      <c r="H51" s="36">
        <f t="shared" si="9"/>
        <v>0</v>
      </c>
      <c r="I51" s="36">
        <f t="shared" si="9"/>
        <v>0</v>
      </c>
      <c r="J51" s="36">
        <f t="shared" si="9"/>
        <v>0</v>
      </c>
      <c r="K51" s="19"/>
      <c r="L51" s="36">
        <f>L40-L49</f>
        <v>0</v>
      </c>
      <c r="M51" s="19"/>
      <c r="N51" s="19"/>
      <c r="O51" s="19"/>
      <c r="P51" s="19"/>
    </row>
    <row r="52" spans="1:16">
      <c r="A52" s="19"/>
      <c r="B52" s="19"/>
      <c r="C52" s="19"/>
      <c r="D52" s="19"/>
      <c r="E52" s="19"/>
      <c r="F52" s="19"/>
      <c r="G52" s="19"/>
      <c r="H52" s="19"/>
      <c r="I52" s="19"/>
      <c r="J52" s="19"/>
      <c r="K52" s="19"/>
      <c r="L52" s="19"/>
      <c r="M52" s="19"/>
      <c r="N52" s="19"/>
      <c r="O52" s="19"/>
      <c r="P52" s="19"/>
    </row>
    <row r="53" spans="1:16">
      <c r="A53" s="19"/>
      <c r="B53" s="19"/>
      <c r="C53" s="19"/>
      <c r="D53" s="19"/>
      <c r="E53" s="19"/>
      <c r="F53" s="19"/>
      <c r="G53" s="19"/>
      <c r="H53" s="19"/>
      <c r="I53" s="19"/>
      <c r="J53" s="19"/>
      <c r="K53" s="19"/>
      <c r="L53" s="19"/>
      <c r="M53" s="19"/>
      <c r="N53" s="19"/>
      <c r="O53" s="19"/>
      <c r="P53" s="19"/>
    </row>
    <row r="57" spans="1:16">
      <c r="B57" t="s">
        <v>170</v>
      </c>
    </row>
    <row r="58" spans="1:16">
      <c r="B58" s="463" t="s">
        <v>169</v>
      </c>
      <c r="C58" s="463"/>
      <c r="D58" s="463"/>
      <c r="E58" s="463"/>
      <c r="F58" s="463"/>
      <c r="G58" s="463"/>
      <c r="H58" s="463"/>
      <c r="I58" s="463"/>
      <c r="J58" s="463"/>
      <c r="K58" s="463"/>
      <c r="L58" s="463"/>
    </row>
    <row r="59" spans="1:16" ht="45" customHeight="1">
      <c r="B59" s="463"/>
      <c r="C59" s="463"/>
      <c r="D59" s="463"/>
      <c r="E59" s="463"/>
      <c r="F59" s="463"/>
      <c r="G59" s="463"/>
      <c r="H59" s="463"/>
      <c r="I59" s="463"/>
      <c r="J59" s="463"/>
      <c r="K59" s="463"/>
      <c r="L59" s="463"/>
    </row>
    <row r="60" spans="1:16">
      <c r="B60" s="444" t="s">
        <v>167</v>
      </c>
      <c r="C60" s="54"/>
      <c r="D60" s="54"/>
    </row>
    <row r="61" spans="1:16">
      <c r="B61" s="445" t="s">
        <v>168</v>
      </c>
      <c r="C61" s="54"/>
      <c r="D61" s="54"/>
    </row>
  </sheetData>
  <mergeCells count="7">
    <mergeCell ref="B58:L59"/>
    <mergeCell ref="A24:L24"/>
    <mergeCell ref="A4:L4"/>
    <mergeCell ref="A1:L1"/>
    <mergeCell ref="A2:L2"/>
    <mergeCell ref="A3:L3"/>
    <mergeCell ref="A5:L5"/>
  </mergeCells>
  <pageMargins left="0" right="0" top="0.24803040244969379" bottom="0.24803040244969379" header="0" footer="0"/>
  <pageSetup scale="78"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B215"/>
  <sheetViews>
    <sheetView workbookViewId="0">
      <pane ySplit="3" topLeftCell="A62" activePane="bottomLeft" state="frozen"/>
      <selection pane="bottomLeft" activeCell="D84" sqref="D84"/>
    </sheetView>
  </sheetViews>
  <sheetFormatPr defaultRowHeight="14.4"/>
  <cols>
    <col min="1" max="1" width="15.6640625" customWidth="1"/>
    <col min="2" max="8" width="11.109375" customWidth="1"/>
    <col min="9" max="9" width="1.33203125" customWidth="1"/>
    <col min="10" max="10" width="12.6640625" customWidth="1"/>
  </cols>
  <sheetData>
    <row r="1" spans="1:11" ht="21" customHeight="1">
      <c r="A1" s="468" t="s">
        <v>0</v>
      </c>
      <c r="B1" s="468"/>
      <c r="C1" s="468"/>
      <c r="D1" s="468"/>
      <c r="E1" s="468"/>
      <c r="F1" s="468"/>
      <c r="G1" s="468"/>
      <c r="H1" s="468"/>
      <c r="I1" s="468"/>
      <c r="J1" s="468"/>
      <c r="K1" s="2"/>
    </row>
    <row r="2" spans="1:11" ht="15" thickBot="1">
      <c r="A2" s="3"/>
      <c r="B2" s="1"/>
      <c r="C2" s="1"/>
      <c r="D2" s="1"/>
      <c r="E2" s="1"/>
      <c r="F2" s="1"/>
      <c r="G2" s="1"/>
      <c r="H2" s="1"/>
      <c r="I2" s="1"/>
      <c r="J2" s="1"/>
      <c r="K2" s="2"/>
    </row>
    <row r="3" spans="1:11" ht="28.2" thickBot="1">
      <c r="A3" s="92"/>
      <c r="B3" s="93" t="s">
        <v>56</v>
      </c>
      <c r="C3" s="93" t="s">
        <v>57</v>
      </c>
      <c r="D3" s="93" t="s">
        <v>58</v>
      </c>
      <c r="E3" s="93" t="s">
        <v>59</v>
      </c>
      <c r="F3" s="93" t="s">
        <v>60</v>
      </c>
      <c r="G3" s="93" t="s">
        <v>61</v>
      </c>
      <c r="H3" s="93" t="s">
        <v>62</v>
      </c>
      <c r="I3" s="94"/>
      <c r="J3" s="95" t="s">
        <v>1</v>
      </c>
      <c r="K3" s="4"/>
    </row>
    <row r="4" spans="1:11">
      <c r="A4" s="62"/>
      <c r="B4" s="56"/>
      <c r="C4" s="56"/>
      <c r="D4" s="56"/>
      <c r="E4" s="56"/>
      <c r="F4" s="56"/>
      <c r="G4" s="56"/>
      <c r="H4" s="56"/>
      <c r="I4" s="56"/>
      <c r="J4" s="56"/>
    </row>
    <row r="5" spans="1:11" s="2" customFormat="1" ht="13.8">
      <c r="A5" s="72">
        <v>40725</v>
      </c>
      <c r="B5" s="73">
        <v>174469.26</v>
      </c>
      <c r="C5" s="73">
        <v>40828.129999999997</v>
      </c>
      <c r="D5" s="73">
        <v>267278.74</v>
      </c>
      <c r="E5" s="73">
        <v>73668.600000000006</v>
      </c>
      <c r="F5" s="73">
        <v>64242.7</v>
      </c>
      <c r="G5" s="73">
        <v>111225.1</v>
      </c>
      <c r="H5" s="73">
        <v>54461.02</v>
      </c>
      <c r="I5" s="73"/>
      <c r="J5" s="73">
        <v>786173.55</v>
      </c>
    </row>
    <row r="6" spans="1:11" s="2" customFormat="1" ht="13.8">
      <c r="A6" s="64">
        <v>40756</v>
      </c>
      <c r="B6" s="65">
        <v>267722.46000000002</v>
      </c>
      <c r="C6" s="65">
        <v>45142.32</v>
      </c>
      <c r="D6" s="65">
        <v>275641.76</v>
      </c>
      <c r="E6" s="65">
        <v>77110.78</v>
      </c>
      <c r="F6" s="65">
        <v>68109.649999999994</v>
      </c>
      <c r="G6" s="65">
        <v>157550.76999999999</v>
      </c>
      <c r="H6" s="65">
        <v>134331.97</v>
      </c>
      <c r="I6" s="65"/>
      <c r="J6" s="65">
        <v>1025609.71</v>
      </c>
    </row>
    <row r="7" spans="1:11" s="2" customFormat="1" ht="13.8">
      <c r="A7" s="64">
        <v>40787</v>
      </c>
      <c r="B7" s="65">
        <v>251792.95</v>
      </c>
      <c r="C7" s="65">
        <v>47606.07</v>
      </c>
      <c r="D7" s="65">
        <v>266111.46999999997</v>
      </c>
      <c r="E7" s="65">
        <v>66351.34</v>
      </c>
      <c r="F7" s="65">
        <v>61127.03</v>
      </c>
      <c r="G7" s="65">
        <v>119075.6</v>
      </c>
      <c r="H7" s="65">
        <v>105500.66</v>
      </c>
      <c r="I7" s="65"/>
      <c r="J7" s="65">
        <v>917565.12</v>
      </c>
    </row>
    <row r="8" spans="1:11" s="2" customFormat="1" ht="13.8">
      <c r="A8" s="64">
        <v>40817</v>
      </c>
      <c r="B8" s="65">
        <v>175716.52</v>
      </c>
      <c r="C8" s="65">
        <v>55953.13</v>
      </c>
      <c r="D8" s="65">
        <v>233243.23</v>
      </c>
      <c r="E8" s="65">
        <v>55377.83</v>
      </c>
      <c r="F8" s="65">
        <v>67895.73</v>
      </c>
      <c r="G8" s="65">
        <v>116658.26</v>
      </c>
      <c r="H8" s="65">
        <v>85019.46</v>
      </c>
      <c r="I8" s="65"/>
      <c r="J8" s="65">
        <v>789864.16</v>
      </c>
    </row>
    <row r="9" spans="1:11" s="2" customFormat="1" ht="13.8">
      <c r="A9" s="64">
        <v>40848</v>
      </c>
      <c r="B9" s="65">
        <v>86483.41</v>
      </c>
      <c r="C9" s="65">
        <v>44346.58</v>
      </c>
      <c r="D9" s="65">
        <v>180737</v>
      </c>
      <c r="E9" s="65">
        <v>42014.1</v>
      </c>
      <c r="F9" s="65">
        <v>39088.199999999997</v>
      </c>
      <c r="G9" s="65">
        <v>56489.19</v>
      </c>
      <c r="H9" s="65">
        <v>35264.519999999997</v>
      </c>
      <c r="I9" s="65"/>
      <c r="J9" s="65">
        <v>484423</v>
      </c>
    </row>
    <row r="10" spans="1:11" s="2" customFormat="1" ht="13.8">
      <c r="A10" s="64">
        <v>40878</v>
      </c>
      <c r="B10" s="65">
        <v>59605.77</v>
      </c>
      <c r="C10" s="65">
        <v>33453.160000000003</v>
      </c>
      <c r="D10" s="65">
        <v>155286.39000000001</v>
      </c>
      <c r="E10" s="65">
        <v>31844.38</v>
      </c>
      <c r="F10" s="65">
        <v>26710.46</v>
      </c>
      <c r="G10" s="65">
        <v>40290.75</v>
      </c>
      <c r="H10" s="65">
        <v>21257.73</v>
      </c>
      <c r="I10" s="65"/>
      <c r="J10" s="65">
        <v>368448.64</v>
      </c>
    </row>
    <row r="11" spans="1:11" s="2" customFormat="1" ht="13.8">
      <c r="A11" s="64">
        <v>40909</v>
      </c>
      <c r="B11" s="65">
        <v>73245.94</v>
      </c>
      <c r="C11" s="65">
        <v>24304.38</v>
      </c>
      <c r="D11" s="65">
        <v>158264.51</v>
      </c>
      <c r="E11" s="65">
        <v>26913.78</v>
      </c>
      <c r="F11" s="65">
        <v>37517.24</v>
      </c>
      <c r="G11" s="65">
        <v>43899.79</v>
      </c>
      <c r="H11" s="65">
        <v>55735.66</v>
      </c>
      <c r="I11" s="65"/>
      <c r="J11" s="65">
        <v>419881.3</v>
      </c>
    </row>
    <row r="12" spans="1:11" s="2" customFormat="1" ht="13.8">
      <c r="A12" s="64">
        <v>40940</v>
      </c>
      <c r="B12" s="65">
        <v>57140.14</v>
      </c>
      <c r="C12" s="65">
        <v>21342.57</v>
      </c>
      <c r="D12" s="65">
        <v>136445.51</v>
      </c>
      <c r="E12" s="65">
        <v>26223.09</v>
      </c>
      <c r="F12" s="65">
        <v>27596.84</v>
      </c>
      <c r="G12" s="65">
        <v>43477.16</v>
      </c>
      <c r="H12" s="65">
        <v>40958.879999999997</v>
      </c>
      <c r="I12" s="65"/>
      <c r="J12" s="65">
        <v>353184.19</v>
      </c>
    </row>
    <row r="13" spans="1:11" s="2" customFormat="1" ht="13.8">
      <c r="A13" s="64">
        <v>40969</v>
      </c>
      <c r="B13" s="65">
        <v>68802.789999999994</v>
      </c>
      <c r="C13" s="65">
        <v>28349.51</v>
      </c>
      <c r="D13" s="65">
        <v>174588.3</v>
      </c>
      <c r="E13" s="65">
        <v>32765.7</v>
      </c>
      <c r="F13" s="65">
        <v>30933.17</v>
      </c>
      <c r="G13" s="65">
        <v>50247.040000000001</v>
      </c>
      <c r="H13" s="65">
        <v>51390.720000000001</v>
      </c>
      <c r="I13" s="65"/>
      <c r="J13" s="65">
        <v>437077.23</v>
      </c>
    </row>
    <row r="14" spans="1:11" s="2" customFormat="1" ht="13.8">
      <c r="A14" s="64">
        <v>41000</v>
      </c>
      <c r="B14" s="65">
        <v>79936.570000000007</v>
      </c>
      <c r="C14" s="65">
        <v>36576.03</v>
      </c>
      <c r="D14" s="65">
        <v>214831.86</v>
      </c>
      <c r="E14" s="65">
        <v>40149.25</v>
      </c>
      <c r="F14" s="65">
        <v>36423.629999999997</v>
      </c>
      <c r="G14" s="65">
        <v>51713.67</v>
      </c>
      <c r="H14" s="65">
        <v>52685.83</v>
      </c>
      <c r="I14" s="65"/>
      <c r="J14" s="65">
        <v>512316.84</v>
      </c>
    </row>
    <row r="15" spans="1:11" s="2" customFormat="1" ht="13.8">
      <c r="A15" s="64">
        <v>41030</v>
      </c>
      <c r="B15" s="65">
        <v>72353.27</v>
      </c>
      <c r="C15" s="65">
        <v>37238.01</v>
      </c>
      <c r="D15" s="65">
        <v>189661.65</v>
      </c>
      <c r="E15" s="65">
        <v>42646.15</v>
      </c>
      <c r="F15" s="65">
        <v>30365.58</v>
      </c>
      <c r="G15" s="65">
        <v>50270.73</v>
      </c>
      <c r="H15" s="65">
        <v>19359.11</v>
      </c>
      <c r="I15" s="65"/>
      <c r="J15" s="65">
        <v>441894.5</v>
      </c>
    </row>
    <row r="16" spans="1:11" s="2" customFormat="1" thickBot="1">
      <c r="A16" s="64">
        <v>41061</v>
      </c>
      <c r="B16" s="65">
        <v>100182.91</v>
      </c>
      <c r="C16" s="65">
        <v>43151.8</v>
      </c>
      <c r="D16" s="65">
        <v>208886.25</v>
      </c>
      <c r="E16" s="65">
        <v>52542.57</v>
      </c>
      <c r="F16" s="65">
        <v>46472.79</v>
      </c>
      <c r="G16" s="65">
        <v>61958.83</v>
      </c>
      <c r="H16" s="65">
        <v>21222.25</v>
      </c>
      <c r="I16" s="65"/>
      <c r="J16" s="65">
        <v>534417.4</v>
      </c>
    </row>
    <row r="17" spans="1:10" s="2" customFormat="1" ht="18.75" customHeight="1" thickBot="1">
      <c r="A17" s="66" t="s">
        <v>5</v>
      </c>
      <c r="B17" s="67">
        <f t="shared" ref="B17:H17" si="0">SUM(B5:B16)</f>
        <v>1467451.99</v>
      </c>
      <c r="C17" s="67">
        <f t="shared" si="0"/>
        <v>458291.69</v>
      </c>
      <c r="D17" s="67">
        <f t="shared" si="0"/>
        <v>2460976.67</v>
      </c>
      <c r="E17" s="67">
        <f t="shared" si="0"/>
        <v>567607.56999999995</v>
      </c>
      <c r="F17" s="67">
        <f t="shared" si="0"/>
        <v>536483.02</v>
      </c>
      <c r="G17" s="67">
        <f t="shared" si="0"/>
        <v>902856.89</v>
      </c>
      <c r="H17" s="67">
        <f t="shared" si="0"/>
        <v>677187.80999999994</v>
      </c>
      <c r="I17" s="67"/>
      <c r="J17" s="67">
        <f>SUM(J5:J16)</f>
        <v>7070855.6400000006</v>
      </c>
    </row>
    <row r="18" spans="1:10" s="2" customFormat="1" ht="12.75" customHeight="1">
      <c r="A18" s="62"/>
      <c r="B18" s="59"/>
      <c r="C18" s="59"/>
      <c r="D18" s="59"/>
      <c r="E18" s="59"/>
      <c r="F18" s="59"/>
      <c r="G18" s="59"/>
      <c r="H18" s="59"/>
      <c r="I18" s="59"/>
      <c r="J18" s="59"/>
    </row>
    <row r="19" spans="1:10" s="2" customFormat="1" ht="13.8">
      <c r="A19" s="68">
        <v>41091</v>
      </c>
      <c r="B19" s="69">
        <v>190032.99</v>
      </c>
      <c r="C19" s="69">
        <v>42905.04</v>
      </c>
      <c r="D19" s="69">
        <v>259701.51</v>
      </c>
      <c r="E19" s="69">
        <v>70665.759999999995</v>
      </c>
      <c r="F19" s="69">
        <v>68889.52</v>
      </c>
      <c r="G19" s="69">
        <v>115563.62</v>
      </c>
      <c r="H19" s="69">
        <v>61834.21</v>
      </c>
      <c r="I19" s="69"/>
      <c r="J19" s="69">
        <v>809592.65</v>
      </c>
    </row>
    <row r="20" spans="1:10" s="2" customFormat="1" ht="13.8">
      <c r="A20" s="70">
        <v>41122</v>
      </c>
      <c r="B20" s="71">
        <v>257868.77</v>
      </c>
      <c r="C20" s="71">
        <v>49472.29</v>
      </c>
      <c r="D20" s="71">
        <v>290214.57</v>
      </c>
      <c r="E20" s="71">
        <v>72618.66</v>
      </c>
      <c r="F20" s="71">
        <v>65750.77</v>
      </c>
      <c r="G20" s="71">
        <v>135980.69</v>
      </c>
      <c r="H20" s="71">
        <v>122669.91</v>
      </c>
      <c r="I20" s="71"/>
      <c r="J20" s="71">
        <v>994575.66</v>
      </c>
    </row>
    <row r="21" spans="1:10" s="2" customFormat="1" ht="13.8">
      <c r="A21" s="70">
        <v>41153</v>
      </c>
      <c r="B21" s="71">
        <v>284317.84000000003</v>
      </c>
      <c r="C21" s="71">
        <v>51247.59</v>
      </c>
      <c r="D21" s="71">
        <v>277897.06</v>
      </c>
      <c r="E21" s="71">
        <v>69523.199999999997</v>
      </c>
      <c r="F21" s="71">
        <v>64598.54</v>
      </c>
      <c r="G21" s="71">
        <v>129142.58</v>
      </c>
      <c r="H21" s="71">
        <v>123613.07</v>
      </c>
      <c r="I21" s="71"/>
      <c r="J21" s="71">
        <v>1000339.88</v>
      </c>
    </row>
    <row r="22" spans="1:10" s="2" customFormat="1" ht="13.8">
      <c r="A22" s="70">
        <v>41183</v>
      </c>
      <c r="B22" s="71">
        <v>193853.01</v>
      </c>
      <c r="C22" s="71">
        <v>54258.559999999998</v>
      </c>
      <c r="D22" s="71">
        <v>268342.83</v>
      </c>
      <c r="E22" s="71">
        <v>58166.35</v>
      </c>
      <c r="F22" s="71">
        <v>59570.76</v>
      </c>
      <c r="G22" s="71">
        <v>113020.43</v>
      </c>
      <c r="H22" s="71">
        <v>84744.6</v>
      </c>
      <c r="I22" s="71"/>
      <c r="J22" s="71">
        <v>831956.54</v>
      </c>
    </row>
    <row r="23" spans="1:10" s="2" customFormat="1" ht="13.8">
      <c r="A23" s="70">
        <v>41214</v>
      </c>
      <c r="B23" s="71">
        <v>86700.53</v>
      </c>
      <c r="C23" s="71">
        <v>44919.37</v>
      </c>
      <c r="D23" s="71">
        <v>226901.85</v>
      </c>
      <c r="E23" s="71">
        <v>50633.61</v>
      </c>
      <c r="F23" s="71">
        <v>41590.879999999997</v>
      </c>
      <c r="G23" s="71">
        <v>64744.26</v>
      </c>
      <c r="H23" s="71">
        <v>29473.26</v>
      </c>
      <c r="I23" s="71"/>
      <c r="J23" s="71">
        <v>544963.76</v>
      </c>
    </row>
    <row r="24" spans="1:10" s="2" customFormat="1" ht="13.8">
      <c r="A24" s="70">
        <v>41244</v>
      </c>
      <c r="B24" s="71">
        <v>55685.96</v>
      </c>
      <c r="C24" s="71">
        <v>43049.55</v>
      </c>
      <c r="D24" s="71">
        <v>173223.22</v>
      </c>
      <c r="E24" s="71">
        <v>38319.18</v>
      </c>
      <c r="F24" s="71">
        <v>27944.79</v>
      </c>
      <c r="G24" s="71">
        <v>41593.49</v>
      </c>
      <c r="H24" s="71">
        <v>22556.639999999999</v>
      </c>
      <c r="I24" s="71"/>
      <c r="J24" s="71">
        <v>402372.83</v>
      </c>
    </row>
    <row r="25" spans="1:10" s="2" customFormat="1" ht="13.8">
      <c r="A25" s="70">
        <v>41275</v>
      </c>
      <c r="B25" s="71">
        <v>87928.55</v>
      </c>
      <c r="C25" s="71">
        <v>20089.02</v>
      </c>
      <c r="D25" s="71">
        <v>163710.17000000001</v>
      </c>
      <c r="E25" s="71">
        <v>34575.910000000003</v>
      </c>
      <c r="F25" s="71">
        <v>28486.7</v>
      </c>
      <c r="G25" s="71">
        <v>45869.41</v>
      </c>
      <c r="H25" s="71">
        <v>56894.45</v>
      </c>
      <c r="I25" s="71"/>
      <c r="J25" s="71">
        <v>437554.21</v>
      </c>
    </row>
    <row r="26" spans="1:10" s="2" customFormat="1" ht="13.8">
      <c r="A26" s="70">
        <v>41306</v>
      </c>
      <c r="B26" s="71">
        <v>57995.99</v>
      </c>
      <c r="C26" s="71">
        <v>21231.279999999999</v>
      </c>
      <c r="D26" s="71">
        <v>174270.05</v>
      </c>
      <c r="E26" s="71">
        <v>35081.919999999998</v>
      </c>
      <c r="F26" s="71">
        <v>26346.17</v>
      </c>
      <c r="G26" s="71">
        <v>45905.85</v>
      </c>
      <c r="H26" s="71">
        <v>44224.61</v>
      </c>
      <c r="I26" s="71"/>
      <c r="J26" s="71">
        <v>405055.87</v>
      </c>
    </row>
    <row r="27" spans="1:10" s="2" customFormat="1" ht="13.8">
      <c r="A27" s="70">
        <v>41334</v>
      </c>
      <c r="B27" s="71">
        <v>74567.5</v>
      </c>
      <c r="C27" s="71">
        <v>24936.93</v>
      </c>
      <c r="D27" s="71">
        <v>172021.2</v>
      </c>
      <c r="E27" s="71">
        <v>32958.769999999997</v>
      </c>
      <c r="F27" s="71">
        <v>31200.5</v>
      </c>
      <c r="G27" s="71">
        <v>44991.839999999997</v>
      </c>
      <c r="H27" s="71">
        <v>65041.9</v>
      </c>
      <c r="I27" s="71"/>
      <c r="J27" s="71">
        <v>445718.64</v>
      </c>
    </row>
    <row r="28" spans="1:10" s="2" customFormat="1" ht="13.8">
      <c r="A28" s="70">
        <v>41365</v>
      </c>
      <c r="B28" s="71">
        <v>87474.52</v>
      </c>
      <c r="C28" s="71">
        <v>35695.300000000003</v>
      </c>
      <c r="D28" s="71">
        <v>211402.53</v>
      </c>
      <c r="E28" s="71">
        <v>43649.66</v>
      </c>
      <c r="F28" s="71">
        <v>42617.48</v>
      </c>
      <c r="G28" s="71">
        <v>55747.94</v>
      </c>
      <c r="H28" s="71">
        <v>59431.37</v>
      </c>
      <c r="I28" s="71"/>
      <c r="J28" s="71">
        <v>536018.80000000005</v>
      </c>
    </row>
    <row r="29" spans="1:10" s="2" customFormat="1" ht="13.8">
      <c r="A29" s="70">
        <v>41395</v>
      </c>
      <c r="B29" s="71">
        <v>87609.99</v>
      </c>
      <c r="C29" s="71">
        <v>41667.199999999997</v>
      </c>
      <c r="D29" s="71">
        <v>214501.57</v>
      </c>
      <c r="E29" s="71">
        <v>44900.65</v>
      </c>
      <c r="F29" s="71">
        <v>35888.21</v>
      </c>
      <c r="G29" s="71">
        <v>52514.05</v>
      </c>
      <c r="H29" s="71">
        <v>21888.73</v>
      </c>
      <c r="I29" s="71"/>
      <c r="J29" s="71">
        <v>498970.4</v>
      </c>
    </row>
    <row r="30" spans="1:10" s="2" customFormat="1" thickBot="1">
      <c r="A30" s="70">
        <v>41426</v>
      </c>
      <c r="B30" s="71">
        <v>113015.97</v>
      </c>
      <c r="C30" s="71">
        <v>45272.57</v>
      </c>
      <c r="D30" s="71">
        <v>234801.28</v>
      </c>
      <c r="E30" s="71">
        <v>52727.69</v>
      </c>
      <c r="F30" s="71">
        <v>44124.46</v>
      </c>
      <c r="G30" s="71">
        <v>71268.61</v>
      </c>
      <c r="H30" s="71">
        <v>21904.73</v>
      </c>
      <c r="I30" s="71"/>
      <c r="J30" s="71">
        <v>583115.31000000006</v>
      </c>
    </row>
    <row r="31" spans="1:10" s="2" customFormat="1" ht="18" customHeight="1" thickBot="1">
      <c r="A31" s="74" t="s">
        <v>4</v>
      </c>
      <c r="B31" s="75">
        <f t="shared" ref="B31:H31" si="1">SUM(B19:B30)</f>
        <v>1577051.62</v>
      </c>
      <c r="C31" s="75">
        <f t="shared" si="1"/>
        <v>474744.69999999995</v>
      </c>
      <c r="D31" s="75">
        <f t="shared" si="1"/>
        <v>2666987.84</v>
      </c>
      <c r="E31" s="75">
        <f t="shared" si="1"/>
        <v>603821.35999999987</v>
      </c>
      <c r="F31" s="75">
        <f t="shared" si="1"/>
        <v>537008.78</v>
      </c>
      <c r="G31" s="75">
        <f t="shared" si="1"/>
        <v>916342.7699999999</v>
      </c>
      <c r="H31" s="75">
        <f t="shared" si="1"/>
        <v>714277.4800000001</v>
      </c>
      <c r="I31" s="75"/>
      <c r="J31" s="75">
        <f>SUM(J19:J30)</f>
        <v>7490234.5500000007</v>
      </c>
    </row>
    <row r="32" spans="1:10" s="2" customFormat="1" ht="18.75" customHeight="1">
      <c r="A32" s="61"/>
      <c r="B32" s="55"/>
      <c r="C32" s="55"/>
      <c r="D32" s="55"/>
      <c r="E32" s="55"/>
      <c r="F32" s="55"/>
      <c r="G32" s="55"/>
      <c r="H32" s="55"/>
      <c r="I32" s="55"/>
      <c r="J32" s="55"/>
    </row>
    <row r="33" spans="1:11" s="2" customFormat="1" ht="13.8">
      <c r="A33" s="72">
        <v>41456</v>
      </c>
      <c r="B33" s="73">
        <v>196261.39</v>
      </c>
      <c r="C33" s="73">
        <v>46982.16</v>
      </c>
      <c r="D33" s="73">
        <v>297638.59999999998</v>
      </c>
      <c r="E33" s="73">
        <v>72182.63</v>
      </c>
      <c r="F33" s="73">
        <v>63507.05</v>
      </c>
      <c r="G33" s="73">
        <v>121241.1</v>
      </c>
      <c r="H33" s="73">
        <v>69988.63</v>
      </c>
      <c r="I33" s="73"/>
      <c r="J33" s="73">
        <v>867801.56</v>
      </c>
    </row>
    <row r="34" spans="1:11" s="2" customFormat="1" ht="13.8">
      <c r="A34" s="64">
        <v>41487</v>
      </c>
      <c r="B34" s="65">
        <v>288750.28999999998</v>
      </c>
      <c r="C34" s="65">
        <v>48630.91</v>
      </c>
      <c r="D34" s="65">
        <v>345386.67</v>
      </c>
      <c r="E34" s="65">
        <v>71305.34</v>
      </c>
      <c r="F34" s="65">
        <v>63849.46</v>
      </c>
      <c r="G34" s="65">
        <v>163948.64000000001</v>
      </c>
      <c r="H34" s="65">
        <v>129523.23</v>
      </c>
      <c r="I34" s="65"/>
      <c r="J34" s="65">
        <v>1111394.54</v>
      </c>
      <c r="K34" s="5"/>
    </row>
    <row r="35" spans="1:11" s="2" customFormat="1" ht="13.8">
      <c r="A35" s="64">
        <v>41518</v>
      </c>
      <c r="B35" s="65">
        <v>306225.51</v>
      </c>
      <c r="C35" s="65">
        <v>57527.82</v>
      </c>
      <c r="D35" s="65">
        <v>327816.59999999998</v>
      </c>
      <c r="E35" s="65">
        <v>74935.3</v>
      </c>
      <c r="F35" s="65">
        <v>75180.820000000007</v>
      </c>
      <c r="G35" s="65">
        <v>137471.57999999999</v>
      </c>
      <c r="H35" s="65">
        <v>108344.2</v>
      </c>
      <c r="I35" s="65"/>
      <c r="J35" s="65">
        <v>1087501.83</v>
      </c>
      <c r="K35" s="5"/>
    </row>
    <row r="36" spans="1:11" s="2" customFormat="1" ht="13.8">
      <c r="A36" s="64">
        <v>41548</v>
      </c>
      <c r="B36" s="65">
        <v>216906.63</v>
      </c>
      <c r="C36" s="65">
        <v>56678.5</v>
      </c>
      <c r="D36" s="65">
        <v>277938.46999999997</v>
      </c>
      <c r="E36" s="65">
        <v>57117.8</v>
      </c>
      <c r="F36" s="65">
        <v>57932.2</v>
      </c>
      <c r="G36" s="65">
        <v>131927.54</v>
      </c>
      <c r="H36" s="65">
        <v>89074.73</v>
      </c>
      <c r="I36" s="65"/>
      <c r="J36" s="65">
        <v>887575.87</v>
      </c>
      <c r="K36" s="5"/>
    </row>
    <row r="37" spans="1:11" s="2" customFormat="1" ht="13.8">
      <c r="A37" s="64">
        <v>41579</v>
      </c>
      <c r="B37" s="65">
        <v>90947.27</v>
      </c>
      <c r="C37" s="65">
        <v>52867.41</v>
      </c>
      <c r="D37" s="65">
        <v>251801.87</v>
      </c>
      <c r="E37" s="65">
        <v>48961.4</v>
      </c>
      <c r="F37" s="65">
        <v>37237.230000000003</v>
      </c>
      <c r="G37" s="65">
        <v>63879.040000000001</v>
      </c>
      <c r="H37" s="65">
        <v>37457.26</v>
      </c>
      <c r="I37" s="65"/>
      <c r="J37" s="65">
        <v>583151.48</v>
      </c>
      <c r="K37" s="5"/>
    </row>
    <row r="38" spans="1:11" s="2" customFormat="1" ht="13.8">
      <c r="A38" s="64">
        <v>41609</v>
      </c>
      <c r="B38" s="65">
        <v>63386.38</v>
      </c>
      <c r="C38" s="65">
        <v>38820.94</v>
      </c>
      <c r="D38" s="65">
        <v>181562.07</v>
      </c>
      <c r="E38" s="65">
        <v>36219.39</v>
      </c>
      <c r="F38" s="65">
        <v>29875.03</v>
      </c>
      <c r="G38" s="65">
        <v>43331.09</v>
      </c>
      <c r="H38" s="65">
        <v>19857.62</v>
      </c>
      <c r="I38" s="65"/>
      <c r="J38" s="65">
        <v>413052.52</v>
      </c>
      <c r="K38" s="5"/>
    </row>
    <row r="39" spans="1:11" s="2" customFormat="1" ht="13.8">
      <c r="A39" s="64">
        <v>41640</v>
      </c>
      <c r="B39" s="65">
        <v>91691.04</v>
      </c>
      <c r="C39" s="65">
        <v>25828.38</v>
      </c>
      <c r="D39" s="65">
        <v>187848.23</v>
      </c>
      <c r="E39" s="65">
        <v>37610.839999999997</v>
      </c>
      <c r="F39" s="65">
        <v>29964.32</v>
      </c>
      <c r="G39" s="65">
        <v>50478.44</v>
      </c>
      <c r="H39" s="65">
        <v>71236.89</v>
      </c>
      <c r="I39" s="65"/>
      <c r="J39" s="65">
        <f>SUM(B39:H39)</f>
        <v>494658.14</v>
      </c>
      <c r="K39" s="5"/>
    </row>
    <row r="40" spans="1:11" s="2" customFormat="1" ht="13.8">
      <c r="A40" s="64">
        <v>41671</v>
      </c>
      <c r="B40" s="65">
        <v>61137.36</v>
      </c>
      <c r="C40" s="65">
        <v>19007.080000000002</v>
      </c>
      <c r="D40" s="65">
        <v>190920.12</v>
      </c>
      <c r="E40" s="65">
        <v>36368.6</v>
      </c>
      <c r="F40" s="65">
        <v>29697.56</v>
      </c>
      <c r="G40" s="65">
        <v>51595.7</v>
      </c>
      <c r="H40" s="65">
        <v>51553.93</v>
      </c>
      <c r="I40" s="65"/>
      <c r="J40" s="65">
        <f>SUM(B40:H40)</f>
        <v>440280.35</v>
      </c>
      <c r="K40" s="5"/>
    </row>
    <row r="41" spans="1:11" s="2" customFormat="1" ht="13.8">
      <c r="A41" s="64">
        <v>41699</v>
      </c>
      <c r="B41" s="65">
        <v>77257.509999999995</v>
      </c>
      <c r="C41" s="65">
        <v>34593.269999999997</v>
      </c>
      <c r="D41" s="65">
        <v>198743.72</v>
      </c>
      <c r="E41" s="65">
        <v>36160.03</v>
      </c>
      <c r="F41" s="65">
        <v>29459.08</v>
      </c>
      <c r="G41" s="65">
        <v>50354.1</v>
      </c>
      <c r="H41" s="65">
        <v>53464.33</v>
      </c>
      <c r="I41" s="65"/>
      <c r="J41" s="65">
        <f>SUM(B41:H41)</f>
        <v>480032.04000000004</v>
      </c>
      <c r="K41" s="5"/>
    </row>
    <row r="42" spans="1:11" s="2" customFormat="1" ht="13.8">
      <c r="A42" s="64">
        <v>41730</v>
      </c>
      <c r="B42" s="65">
        <v>94597.17</v>
      </c>
      <c r="C42" s="65">
        <v>36873.29</v>
      </c>
      <c r="D42" s="65">
        <v>241511.64</v>
      </c>
      <c r="E42" s="65">
        <v>50541.24</v>
      </c>
      <c r="F42" s="65">
        <v>41133.129999999997</v>
      </c>
      <c r="G42" s="65">
        <v>63819.81</v>
      </c>
      <c r="H42" s="65">
        <v>54250.39</v>
      </c>
      <c r="I42" s="65"/>
      <c r="J42" s="65">
        <f>SUM(B42:H42)</f>
        <v>582726.67000000004</v>
      </c>
      <c r="K42" s="5"/>
    </row>
    <row r="43" spans="1:11" s="2" customFormat="1" ht="13.8">
      <c r="A43" s="64">
        <v>41760</v>
      </c>
      <c r="B43" s="65">
        <v>83268.179999999993</v>
      </c>
      <c r="C43" s="65">
        <v>44563.47</v>
      </c>
      <c r="D43" s="65">
        <v>223171.71</v>
      </c>
      <c r="E43" s="65">
        <v>54704.21</v>
      </c>
      <c r="F43" s="65">
        <v>36494.65</v>
      </c>
      <c r="G43" s="65">
        <v>64174.32</v>
      </c>
      <c r="H43" s="65">
        <v>19136.3</v>
      </c>
      <c r="I43" s="65"/>
      <c r="J43" s="65">
        <f>SUM(B43:H43)</f>
        <v>525512.84000000008</v>
      </c>
      <c r="K43" s="5"/>
    </row>
    <row r="44" spans="1:11" s="2" customFormat="1" thickBot="1">
      <c r="A44" s="64">
        <v>41791</v>
      </c>
      <c r="B44" s="65">
        <v>126984.96000000001</v>
      </c>
      <c r="C44" s="65">
        <v>51723.85</v>
      </c>
      <c r="D44" s="65">
        <v>251228.72</v>
      </c>
      <c r="E44" s="65">
        <v>57159.29</v>
      </c>
      <c r="F44" s="65">
        <v>46920.12</v>
      </c>
      <c r="G44" s="65">
        <v>66909.63</v>
      </c>
      <c r="H44" s="65">
        <v>22658.89</v>
      </c>
      <c r="I44" s="65"/>
      <c r="J44" s="65">
        <v>623585.46</v>
      </c>
      <c r="K44" s="5"/>
    </row>
    <row r="45" spans="1:11" s="2" customFormat="1" ht="18" customHeight="1" thickBot="1">
      <c r="A45" s="66" t="s">
        <v>3</v>
      </c>
      <c r="B45" s="67">
        <f t="shared" ref="B45:H45" si="2">SUM(B33:B44)</f>
        <v>1697413.6899999997</v>
      </c>
      <c r="C45" s="67">
        <f t="shared" si="2"/>
        <v>514097.08000000007</v>
      </c>
      <c r="D45" s="67">
        <f t="shared" si="2"/>
        <v>2975568.4200000004</v>
      </c>
      <c r="E45" s="67">
        <f t="shared" si="2"/>
        <v>633266.07000000007</v>
      </c>
      <c r="F45" s="67">
        <f t="shared" si="2"/>
        <v>541250.65000000014</v>
      </c>
      <c r="G45" s="67">
        <f t="shared" si="2"/>
        <v>1009130.9899999998</v>
      </c>
      <c r="H45" s="67">
        <f t="shared" si="2"/>
        <v>726546.4</v>
      </c>
      <c r="I45" s="67"/>
      <c r="J45" s="67">
        <f>SUM(J33:J44)</f>
        <v>8097273.2999999998</v>
      </c>
      <c r="K45" s="5"/>
    </row>
    <row r="46" spans="1:11" s="2" customFormat="1" ht="18" customHeight="1" thickBot="1">
      <c r="A46" s="76" t="s">
        <v>55</v>
      </c>
      <c r="B46" s="77">
        <f t="shared" ref="B46:H46" si="3">+(B45-B31)/B31</f>
        <v>7.632094503032158E-2</v>
      </c>
      <c r="C46" s="77">
        <f t="shared" si="3"/>
        <v>8.2891667879599548E-2</v>
      </c>
      <c r="D46" s="77">
        <f t="shared" si="3"/>
        <v>0.11570378213647969</v>
      </c>
      <c r="E46" s="77">
        <f t="shared" si="3"/>
        <v>4.8763942368650559E-2</v>
      </c>
      <c r="F46" s="77">
        <f t="shared" si="3"/>
        <v>7.8990701045895586E-3</v>
      </c>
      <c r="G46" s="77">
        <f t="shared" si="3"/>
        <v>0.10125929186956958</v>
      </c>
      <c r="H46" s="77">
        <f t="shared" si="3"/>
        <v>1.7176686012836249E-2</v>
      </c>
      <c r="I46" s="77"/>
      <c r="J46" s="77">
        <f>+(J45-J31)/J31</f>
        <v>8.1044024182126445E-2</v>
      </c>
    </row>
    <row r="47" spans="1:11" s="2" customFormat="1" ht="13.8">
      <c r="A47" s="6"/>
      <c r="B47" s="6"/>
      <c r="C47" s="6"/>
      <c r="D47" s="7"/>
      <c r="E47" s="6"/>
      <c r="F47" s="6"/>
      <c r="G47" s="7"/>
      <c r="H47" s="6"/>
      <c r="I47" s="6"/>
      <c r="J47" s="7"/>
    </row>
    <row r="48" spans="1:11" s="2" customFormat="1" ht="13.8">
      <c r="A48" s="68">
        <v>41821</v>
      </c>
      <c r="B48" s="78">
        <v>207634.73</v>
      </c>
      <c r="C48" s="78">
        <v>52060.43</v>
      </c>
      <c r="D48" s="78">
        <v>322841.25</v>
      </c>
      <c r="E48" s="78">
        <v>73265.33</v>
      </c>
      <c r="F48" s="78">
        <v>76252.160000000003</v>
      </c>
      <c r="G48" s="78">
        <v>143794.81</v>
      </c>
      <c r="H48" s="78">
        <v>73717.429999999993</v>
      </c>
      <c r="I48" s="78"/>
      <c r="J48" s="78">
        <v>949566.14</v>
      </c>
    </row>
    <row r="49" spans="1:80" s="2" customFormat="1" ht="13.8">
      <c r="A49" s="70">
        <v>41852</v>
      </c>
      <c r="B49" s="79">
        <v>303199.61</v>
      </c>
      <c r="C49" s="79">
        <v>47758.35</v>
      </c>
      <c r="D49" s="79">
        <v>350254.02</v>
      </c>
      <c r="E49" s="79">
        <v>74418.58</v>
      </c>
      <c r="F49" s="79">
        <v>74274.45</v>
      </c>
      <c r="G49" s="79">
        <v>160846.97</v>
      </c>
      <c r="H49" s="79">
        <v>132260.91</v>
      </c>
      <c r="I49" s="79"/>
      <c r="J49" s="79">
        <v>1143012.8899999999</v>
      </c>
      <c r="K49" s="5"/>
    </row>
    <row r="50" spans="1:80" s="2" customFormat="1" ht="13.8">
      <c r="A50" s="70">
        <v>41883</v>
      </c>
      <c r="B50" s="79">
        <v>334568.33</v>
      </c>
      <c r="C50" s="79">
        <v>58005.18</v>
      </c>
      <c r="D50" s="79">
        <v>345478.24</v>
      </c>
      <c r="E50" s="79">
        <v>67596.94</v>
      </c>
      <c r="F50" s="79">
        <v>72965.02</v>
      </c>
      <c r="G50" s="79">
        <v>177529.26</v>
      </c>
      <c r="H50" s="79">
        <v>123097.03</v>
      </c>
      <c r="I50" s="79"/>
      <c r="J50" s="79">
        <v>1179240</v>
      </c>
    </row>
    <row r="51" spans="1:80" s="2" customFormat="1" ht="13.8">
      <c r="A51" s="70">
        <v>41913</v>
      </c>
      <c r="B51" s="79">
        <v>222763.9</v>
      </c>
      <c r="C51" s="79">
        <v>59643.35</v>
      </c>
      <c r="D51" s="79">
        <v>318654.32</v>
      </c>
      <c r="E51" s="79">
        <v>62444.3</v>
      </c>
      <c r="F51" s="79">
        <v>70156.08</v>
      </c>
      <c r="G51" s="79">
        <v>143961.24</v>
      </c>
      <c r="H51" s="79">
        <v>87506.67</v>
      </c>
      <c r="I51" s="79"/>
      <c r="J51" s="79">
        <v>965129.86</v>
      </c>
    </row>
    <row r="52" spans="1:80" s="8" customFormat="1">
      <c r="A52" s="70">
        <v>41944</v>
      </c>
      <c r="B52" s="79">
        <v>112319.79</v>
      </c>
      <c r="C52" s="79">
        <v>57022.879999999997</v>
      </c>
      <c r="D52" s="79">
        <v>263575.93</v>
      </c>
      <c r="E52" s="79">
        <v>46342.9</v>
      </c>
      <c r="F52" s="79">
        <v>42112.959999999999</v>
      </c>
      <c r="G52" s="79">
        <v>77939.95</v>
      </c>
      <c r="H52" s="79">
        <v>40118.15</v>
      </c>
      <c r="I52" s="79"/>
      <c r="J52" s="79">
        <f>SUM(B52:H52)</f>
        <v>639432.56000000006</v>
      </c>
      <c r="N52" s="6"/>
      <c r="O52" s="6"/>
      <c r="P52" s="7"/>
      <c r="Q52" s="6"/>
      <c r="R52" s="6"/>
      <c r="S52" s="7"/>
      <c r="T52" s="6"/>
      <c r="U52" s="6"/>
      <c r="V52" s="7"/>
      <c r="W52" s="6"/>
      <c r="X52" s="6"/>
      <c r="Y52" s="7"/>
    </row>
    <row r="53" spans="1:80" s="8" customFormat="1">
      <c r="A53" s="70">
        <v>41974</v>
      </c>
      <c r="B53" s="79">
        <v>69067.039999999994</v>
      </c>
      <c r="C53" s="79">
        <v>42322.13</v>
      </c>
      <c r="D53" s="79">
        <v>219442.65</v>
      </c>
      <c r="E53" s="79">
        <v>40068.21</v>
      </c>
      <c r="F53" s="79">
        <v>32189.85</v>
      </c>
      <c r="G53" s="79">
        <v>54277.9</v>
      </c>
      <c r="H53" s="79">
        <v>21497.24</v>
      </c>
      <c r="I53" s="79"/>
      <c r="J53" s="79">
        <v>478865.02</v>
      </c>
      <c r="N53" s="6"/>
      <c r="O53" s="6"/>
      <c r="P53" s="7"/>
      <c r="Q53" s="6"/>
      <c r="R53" s="6"/>
      <c r="S53" s="7"/>
      <c r="T53" s="6"/>
      <c r="U53" s="6"/>
      <c r="V53" s="7"/>
      <c r="W53" s="6"/>
      <c r="X53" s="6"/>
      <c r="Y53" s="7"/>
    </row>
    <row r="54" spans="1:80" s="8" customFormat="1">
      <c r="A54" s="70">
        <v>42005</v>
      </c>
      <c r="B54" s="79">
        <v>94097.4</v>
      </c>
      <c r="C54" s="79">
        <v>28114</v>
      </c>
      <c r="D54" s="79">
        <v>190650.76</v>
      </c>
      <c r="E54" s="79">
        <v>38510.07</v>
      </c>
      <c r="F54" s="79">
        <v>36478.42</v>
      </c>
      <c r="G54" s="79">
        <v>60298.16</v>
      </c>
      <c r="H54" s="79">
        <v>60929.19</v>
      </c>
      <c r="I54" s="79"/>
      <c r="J54" s="79">
        <v>509078</v>
      </c>
      <c r="N54" s="6"/>
      <c r="O54" s="6"/>
      <c r="P54" s="7"/>
      <c r="Q54" s="6"/>
      <c r="R54" s="6"/>
      <c r="S54" s="7"/>
      <c r="T54" s="6"/>
      <c r="U54" s="6"/>
      <c r="V54" s="7"/>
      <c r="W54" s="6"/>
      <c r="X54" s="6"/>
      <c r="Y54" s="7"/>
    </row>
    <row r="55" spans="1:80" s="8" customFormat="1">
      <c r="A55" s="70">
        <v>42036</v>
      </c>
      <c r="B55" s="79">
        <v>67641.08</v>
      </c>
      <c r="C55" s="79">
        <v>23899.15</v>
      </c>
      <c r="D55" s="79">
        <v>202181.14</v>
      </c>
      <c r="E55" s="79">
        <v>36828.29</v>
      </c>
      <c r="F55" s="79">
        <v>33356</v>
      </c>
      <c r="G55" s="79">
        <v>53812.35</v>
      </c>
      <c r="H55" s="79">
        <v>49123.040000000001</v>
      </c>
      <c r="I55" s="79"/>
      <c r="J55" s="79">
        <v>466841.05</v>
      </c>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row>
    <row r="56" spans="1:80" s="8" customFormat="1">
      <c r="A56" s="70">
        <v>42064</v>
      </c>
      <c r="B56" s="79">
        <v>84122.05</v>
      </c>
      <c r="C56" s="79">
        <v>29606.2</v>
      </c>
      <c r="D56" s="79">
        <v>214688.71</v>
      </c>
      <c r="E56" s="79">
        <v>35137.769999999997</v>
      </c>
      <c r="F56" s="79">
        <v>38632.39</v>
      </c>
      <c r="G56" s="79">
        <v>55123.99</v>
      </c>
      <c r="H56" s="79">
        <v>53603.41</v>
      </c>
      <c r="I56" s="79"/>
      <c r="J56" s="79">
        <v>510914.52</v>
      </c>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row>
    <row r="57" spans="1:80" s="8" customFormat="1">
      <c r="A57" s="70">
        <v>42095</v>
      </c>
      <c r="B57" s="79">
        <v>98301.41</v>
      </c>
      <c r="C57" s="79">
        <v>42716.53</v>
      </c>
      <c r="D57" s="79">
        <v>275268.03999999998</v>
      </c>
      <c r="E57" s="79">
        <v>49825.65</v>
      </c>
      <c r="F57" s="79">
        <v>49549.7</v>
      </c>
      <c r="G57" s="79">
        <v>67693.37</v>
      </c>
      <c r="H57" s="79">
        <v>57547.519999999997</v>
      </c>
      <c r="I57" s="79"/>
      <c r="J57" s="79">
        <v>640902.22</v>
      </c>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row>
    <row r="58" spans="1:80" s="8" customFormat="1">
      <c r="A58" s="70">
        <v>42125</v>
      </c>
      <c r="B58" s="79">
        <v>71860.740000000005</v>
      </c>
      <c r="C58" s="79">
        <v>57229.78</v>
      </c>
      <c r="D58" s="79">
        <v>239111.08</v>
      </c>
      <c r="E58" s="79">
        <v>53612.4</v>
      </c>
      <c r="F58" s="79">
        <v>40630.01</v>
      </c>
      <c r="G58" s="79">
        <v>69154.97</v>
      </c>
      <c r="H58" s="79">
        <v>20977.89</v>
      </c>
      <c r="I58" s="79"/>
      <c r="J58" s="79">
        <v>559607.86</v>
      </c>
      <c r="N58" s="6"/>
      <c r="O58" s="6"/>
      <c r="P58" s="7"/>
      <c r="Q58" s="6"/>
      <c r="R58" s="6"/>
      <c r="S58" s="7"/>
      <c r="T58" s="6"/>
      <c r="U58" s="6"/>
      <c r="V58" s="7"/>
      <c r="W58" s="6"/>
      <c r="X58" s="6"/>
      <c r="Y58" s="7"/>
    </row>
    <row r="59" spans="1:80" s="8" customFormat="1" ht="15" thickBot="1">
      <c r="A59" s="70">
        <v>42156</v>
      </c>
      <c r="B59" s="80">
        <v>170087.7</v>
      </c>
      <c r="C59" s="80">
        <v>49412.18</v>
      </c>
      <c r="D59" s="80">
        <v>275798.5</v>
      </c>
      <c r="E59" s="80">
        <v>60351.77</v>
      </c>
      <c r="F59" s="80">
        <v>58598.1</v>
      </c>
      <c r="G59" s="80">
        <v>82506.320000000007</v>
      </c>
      <c r="H59" s="80">
        <v>31082.28</v>
      </c>
      <c r="I59" s="80"/>
      <c r="J59" s="79">
        <f>+SUM(B59:H59)</f>
        <v>727836.85000000009</v>
      </c>
      <c r="N59" s="6"/>
      <c r="O59" s="6"/>
      <c r="P59" s="7"/>
      <c r="Q59" s="6"/>
      <c r="R59" s="6"/>
      <c r="S59" s="7"/>
      <c r="T59" s="6"/>
      <c r="U59" s="6"/>
      <c r="V59" s="7"/>
      <c r="W59" s="6"/>
      <c r="X59" s="6"/>
      <c r="Y59" s="7"/>
    </row>
    <row r="60" spans="1:80" s="8" customFormat="1" ht="18" customHeight="1" thickBot="1">
      <c r="A60" s="74" t="s">
        <v>2</v>
      </c>
      <c r="B60" s="75">
        <f>SUM(B48:B59)</f>
        <v>1835663.7799999998</v>
      </c>
      <c r="C60" s="75">
        <f t="shared" ref="C60:J60" si="4">SUM(C48:C59)</f>
        <v>547790.16000000015</v>
      </c>
      <c r="D60" s="75">
        <f t="shared" si="4"/>
        <v>3217944.64</v>
      </c>
      <c r="E60" s="75">
        <f t="shared" si="4"/>
        <v>638402.21000000008</v>
      </c>
      <c r="F60" s="75">
        <f t="shared" si="4"/>
        <v>625195.14</v>
      </c>
      <c r="G60" s="75">
        <f t="shared" si="4"/>
        <v>1146939.29</v>
      </c>
      <c r="H60" s="75">
        <f t="shared" si="4"/>
        <v>751460.76000000013</v>
      </c>
      <c r="I60" s="75"/>
      <c r="J60" s="75">
        <f t="shared" si="4"/>
        <v>8770426.9699999988</v>
      </c>
      <c r="N60" s="6"/>
      <c r="O60" s="6"/>
      <c r="P60" s="7"/>
      <c r="Q60" s="6"/>
      <c r="R60" s="6"/>
      <c r="S60" s="7"/>
      <c r="T60" s="6"/>
      <c r="U60" s="6"/>
      <c r="V60" s="7"/>
      <c r="W60" s="6"/>
      <c r="X60" s="6"/>
      <c r="Y60" s="7"/>
    </row>
    <row r="61" spans="1:80" s="8" customFormat="1" ht="18.75" customHeight="1" thickBot="1">
      <c r="A61" s="81" t="s">
        <v>54</v>
      </c>
      <c r="B61" s="82">
        <f>+(B60-B45)/B45</f>
        <v>8.1447493215398833E-2</v>
      </c>
      <c r="C61" s="82">
        <f t="shared" ref="C61:J61" si="5">+(C60-C45)/C45</f>
        <v>6.5538360964820241E-2</v>
      </c>
      <c r="D61" s="82">
        <f t="shared" si="5"/>
        <v>8.1455434992148398E-2</v>
      </c>
      <c r="E61" s="82">
        <f t="shared" si="5"/>
        <v>8.1105561205892709E-3</v>
      </c>
      <c r="F61" s="82">
        <f t="shared" si="5"/>
        <v>0.15509355970288416</v>
      </c>
      <c r="G61" s="82">
        <f t="shared" si="5"/>
        <v>0.13656135959118679</v>
      </c>
      <c r="H61" s="82">
        <f t="shared" si="5"/>
        <v>3.4291491912973628E-2</v>
      </c>
      <c r="I61" s="82"/>
      <c r="J61" s="82">
        <f t="shared" si="5"/>
        <v>8.3133376515770935E-2</v>
      </c>
      <c r="N61" s="6"/>
      <c r="O61" s="6"/>
      <c r="P61" s="7"/>
      <c r="Q61" s="6"/>
      <c r="R61" s="6"/>
      <c r="S61" s="7"/>
      <c r="T61" s="6"/>
      <c r="U61" s="6"/>
      <c r="V61" s="7"/>
      <c r="W61" s="6"/>
      <c r="X61" s="6"/>
      <c r="Y61" s="7"/>
    </row>
    <row r="62" spans="1:80" s="8" customFormat="1">
      <c r="A62" s="62"/>
      <c r="B62" s="57"/>
      <c r="C62" s="57"/>
      <c r="D62" s="57"/>
      <c r="E62" s="57"/>
      <c r="F62" s="57"/>
      <c r="G62" s="57"/>
      <c r="H62" s="57"/>
      <c r="I62" s="57"/>
      <c r="J62" s="57"/>
      <c r="L62" s="52"/>
      <c r="M62" s="52"/>
      <c r="N62" s="6"/>
      <c r="O62" s="6"/>
      <c r="P62" s="7"/>
      <c r="Q62" s="6"/>
      <c r="R62" s="6"/>
      <c r="S62" s="7"/>
      <c r="T62" s="6"/>
      <c r="U62" s="6"/>
      <c r="V62" s="7"/>
      <c r="W62" s="6"/>
      <c r="X62" s="6"/>
      <c r="Y62" s="7"/>
    </row>
    <row r="63" spans="1:80">
      <c r="A63" s="86">
        <v>42186</v>
      </c>
      <c r="B63" s="87">
        <v>241783.13</v>
      </c>
      <c r="C63" s="87">
        <v>53877.05</v>
      </c>
      <c r="D63" s="87">
        <v>425865.25</v>
      </c>
      <c r="E63" s="87">
        <v>87313.02</v>
      </c>
      <c r="F63" s="87">
        <v>83986.58</v>
      </c>
      <c r="G63" s="87">
        <v>179067.07</v>
      </c>
      <c r="H63" s="87">
        <v>89800.14</v>
      </c>
      <c r="I63" s="87"/>
      <c r="J63" s="87">
        <f t="shared" ref="J63:J72" si="6">SUM(B63:I63)</f>
        <v>1161692.2399999998</v>
      </c>
    </row>
    <row r="64" spans="1:80">
      <c r="A64" s="88">
        <v>42217</v>
      </c>
      <c r="B64" s="89">
        <v>323474</v>
      </c>
      <c r="C64" s="89">
        <v>59659.35</v>
      </c>
      <c r="D64" s="89">
        <v>403843.04</v>
      </c>
      <c r="E64" s="89">
        <v>87226.240000000005</v>
      </c>
      <c r="F64" s="89">
        <v>86580.95</v>
      </c>
      <c r="G64" s="89">
        <v>206775.94</v>
      </c>
      <c r="H64" s="89">
        <v>148858.91</v>
      </c>
      <c r="I64" s="89"/>
      <c r="J64" s="89">
        <f t="shared" si="6"/>
        <v>1316418.4299999997</v>
      </c>
    </row>
    <row r="65" spans="1:10">
      <c r="A65" s="88">
        <v>42248</v>
      </c>
      <c r="B65" s="89">
        <v>324012.84999999998</v>
      </c>
      <c r="C65" s="89">
        <v>60893.42</v>
      </c>
      <c r="D65" s="89">
        <v>385714.53</v>
      </c>
      <c r="E65" s="89">
        <v>86427.9</v>
      </c>
      <c r="F65" s="89">
        <v>81262.02</v>
      </c>
      <c r="G65" s="89">
        <v>182941.88</v>
      </c>
      <c r="H65" s="89">
        <v>116710.47</v>
      </c>
      <c r="I65" s="89"/>
      <c r="J65" s="89">
        <f t="shared" si="6"/>
        <v>1237963.07</v>
      </c>
    </row>
    <row r="66" spans="1:10">
      <c r="A66" s="88">
        <v>42278</v>
      </c>
      <c r="B66" s="89">
        <v>236635.18</v>
      </c>
      <c r="C66" s="89">
        <v>57676.58</v>
      </c>
      <c r="D66" s="89">
        <v>406003.73</v>
      </c>
      <c r="E66" s="89">
        <v>64645.16</v>
      </c>
      <c r="F66" s="89">
        <v>81856.41</v>
      </c>
      <c r="G66" s="89">
        <v>183850.66</v>
      </c>
      <c r="H66" s="89">
        <v>101269.32</v>
      </c>
      <c r="I66" s="89"/>
      <c r="J66" s="89">
        <f t="shared" si="6"/>
        <v>1131937.04</v>
      </c>
    </row>
    <row r="67" spans="1:10">
      <c r="A67" s="88">
        <v>42309</v>
      </c>
      <c r="B67" s="89">
        <v>100306.05</v>
      </c>
      <c r="C67" s="89">
        <v>56936.27</v>
      </c>
      <c r="D67" s="89">
        <v>316875.48</v>
      </c>
      <c r="E67" s="89">
        <v>56389.57</v>
      </c>
      <c r="F67" s="89">
        <v>47676.62</v>
      </c>
      <c r="G67" s="89">
        <v>83987.69</v>
      </c>
      <c r="H67" s="89">
        <v>46168.86</v>
      </c>
      <c r="I67" s="89"/>
      <c r="J67" s="89">
        <f t="shared" si="6"/>
        <v>708340.53999999992</v>
      </c>
    </row>
    <row r="68" spans="1:10">
      <c r="A68" s="88">
        <v>42339</v>
      </c>
      <c r="B68" s="89">
        <v>80627.64</v>
      </c>
      <c r="C68" s="89">
        <v>43476.74</v>
      </c>
      <c r="D68" s="89">
        <v>199443.04</v>
      </c>
      <c r="E68" s="89">
        <v>42294.8</v>
      </c>
      <c r="F68" s="89">
        <v>36441.120000000003</v>
      </c>
      <c r="G68" s="89">
        <v>62246.52</v>
      </c>
      <c r="H68" s="89">
        <v>24906.13</v>
      </c>
      <c r="I68" s="89"/>
      <c r="J68" s="89">
        <f t="shared" si="6"/>
        <v>489435.99000000005</v>
      </c>
    </row>
    <row r="69" spans="1:10">
      <c r="A69" s="88">
        <v>42370</v>
      </c>
      <c r="B69" s="89">
        <v>113885.22</v>
      </c>
      <c r="C69" s="89">
        <v>32454.26</v>
      </c>
      <c r="D69" s="89">
        <v>229769.84</v>
      </c>
      <c r="E69" s="89">
        <v>42304.85</v>
      </c>
      <c r="F69" s="89">
        <v>36088.1</v>
      </c>
      <c r="G69" s="89">
        <v>71614.850000000006</v>
      </c>
      <c r="H69" s="89">
        <v>81122.240000000005</v>
      </c>
      <c r="I69" s="89"/>
      <c r="J69" s="89">
        <f t="shared" si="6"/>
        <v>607239.36</v>
      </c>
    </row>
    <row r="70" spans="1:10">
      <c r="A70" s="88">
        <v>42401</v>
      </c>
      <c r="B70" s="89">
        <v>69326.23</v>
      </c>
      <c r="C70" s="89">
        <v>25165</v>
      </c>
      <c r="D70" s="89">
        <v>201618.99</v>
      </c>
      <c r="E70" s="89">
        <v>38654.49</v>
      </c>
      <c r="F70" s="89">
        <v>34313.1</v>
      </c>
      <c r="G70" s="89">
        <v>56975.56</v>
      </c>
      <c r="H70" s="89">
        <v>58648.33</v>
      </c>
      <c r="I70" s="89"/>
      <c r="J70" s="89">
        <f t="shared" si="6"/>
        <v>484701.69999999995</v>
      </c>
    </row>
    <row r="71" spans="1:10">
      <c r="A71" s="88">
        <v>42430</v>
      </c>
      <c r="B71" s="89">
        <v>85817.45</v>
      </c>
      <c r="C71" s="89">
        <v>33253.440000000002</v>
      </c>
      <c r="D71" s="89">
        <v>241750</v>
      </c>
      <c r="E71" s="89">
        <v>45415.86</v>
      </c>
      <c r="F71" s="89">
        <v>40860</v>
      </c>
      <c r="G71" s="89">
        <v>58574.64</v>
      </c>
      <c r="H71" s="89">
        <v>80710.100000000006</v>
      </c>
      <c r="I71" s="89"/>
      <c r="J71" s="89">
        <f t="shared" si="6"/>
        <v>586381.49</v>
      </c>
    </row>
    <row r="72" spans="1:10">
      <c r="A72" s="88">
        <v>42461</v>
      </c>
      <c r="B72" s="89">
        <v>123710</v>
      </c>
      <c r="C72" s="89">
        <v>42775</v>
      </c>
      <c r="D72" s="89">
        <v>292304</v>
      </c>
      <c r="E72" s="89">
        <v>58181</v>
      </c>
      <c r="F72" s="89">
        <v>46769</v>
      </c>
      <c r="G72" s="89">
        <v>86586</v>
      </c>
      <c r="H72" s="89">
        <v>80706</v>
      </c>
      <c r="I72" s="89"/>
      <c r="J72" s="89">
        <f t="shared" si="6"/>
        <v>731031</v>
      </c>
    </row>
    <row r="73" spans="1:10">
      <c r="A73" s="88">
        <v>42491</v>
      </c>
      <c r="B73" s="89">
        <v>118943.09</v>
      </c>
      <c r="C73" s="89">
        <v>48301.18</v>
      </c>
      <c r="D73" s="89">
        <v>320550.8</v>
      </c>
      <c r="E73" s="89">
        <v>68953.47</v>
      </c>
      <c r="F73" s="89">
        <v>48705.05</v>
      </c>
      <c r="G73" s="89">
        <v>68049.06</v>
      </c>
      <c r="H73" s="89">
        <v>28253.19</v>
      </c>
      <c r="I73" s="89"/>
      <c r="J73" s="89">
        <f>SUM(B73:I73)</f>
        <v>701755.83999999985</v>
      </c>
    </row>
    <row r="74" spans="1:10" ht="15" thickBot="1">
      <c r="A74" s="90">
        <v>42522</v>
      </c>
      <c r="B74" s="91">
        <v>137686.41</v>
      </c>
      <c r="C74" s="91">
        <v>54413.09</v>
      </c>
      <c r="D74" s="91">
        <v>326020.76</v>
      </c>
      <c r="E74" s="91">
        <v>70096.2</v>
      </c>
      <c r="F74" s="91">
        <v>59035.7</v>
      </c>
      <c r="G74" s="91">
        <v>106726.46</v>
      </c>
      <c r="H74" s="91">
        <v>36612.050000000003</v>
      </c>
      <c r="I74" s="91"/>
      <c r="J74" s="91">
        <f>SUM(B74:I74)</f>
        <v>790590.66999999993</v>
      </c>
    </row>
    <row r="75" spans="1:10" ht="18" customHeight="1" thickBot="1">
      <c r="A75" s="83" t="s">
        <v>63</v>
      </c>
      <c r="B75" s="67">
        <f>SUM(B63:B74)</f>
        <v>1956207.2499999998</v>
      </c>
      <c r="C75" s="67">
        <f t="shared" ref="C75:H75" si="7">SUM(C63:C74)</f>
        <v>568881.38</v>
      </c>
      <c r="D75" s="67">
        <f t="shared" si="7"/>
        <v>3749759.459999999</v>
      </c>
      <c r="E75" s="67">
        <f t="shared" si="7"/>
        <v>747902.55999999994</v>
      </c>
      <c r="F75" s="67">
        <f t="shared" si="7"/>
        <v>683574.64999999991</v>
      </c>
      <c r="G75" s="67">
        <f t="shared" si="7"/>
        <v>1347396.3299999998</v>
      </c>
      <c r="H75" s="67">
        <f t="shared" si="7"/>
        <v>893765.73999999987</v>
      </c>
      <c r="I75" s="67"/>
      <c r="J75" s="67">
        <f>SUM(B75:I75)</f>
        <v>9947487.3699999992</v>
      </c>
    </row>
    <row r="76" spans="1:10" ht="18" customHeight="1" thickBot="1">
      <c r="A76" s="84" t="s">
        <v>53</v>
      </c>
      <c r="B76" s="85">
        <f t="shared" ref="B76:H76" si="8">((B75-B60)/B60)</f>
        <v>6.5667510201677562E-2</v>
      </c>
      <c r="C76" s="85">
        <f t="shared" si="8"/>
        <v>3.8502371053908399E-2</v>
      </c>
      <c r="D76" s="85">
        <f t="shared" si="8"/>
        <v>0.16526537261995872</v>
      </c>
      <c r="E76" s="85">
        <f t="shared" si="8"/>
        <v>0.17152251086348816</v>
      </c>
      <c r="F76" s="85">
        <f t="shared" si="8"/>
        <v>9.3378061128242124E-2</v>
      </c>
      <c r="G76" s="85">
        <f t="shared" si="8"/>
        <v>0.17477563263178456</v>
      </c>
      <c r="H76" s="85">
        <f t="shared" si="8"/>
        <v>0.18937113895341617</v>
      </c>
      <c r="I76" s="85"/>
      <c r="J76" s="85">
        <f>((J75-J60)/J60)</f>
        <v>0.13420787882120641</v>
      </c>
    </row>
    <row r="77" spans="1:10" ht="18.75" customHeight="1">
      <c r="A77" s="62"/>
      <c r="B77" s="59"/>
      <c r="C77" s="59"/>
      <c r="D77" s="59"/>
      <c r="E77" s="59"/>
      <c r="F77" s="59"/>
      <c r="G77" s="59"/>
      <c r="H77" s="59"/>
      <c r="I77" s="59"/>
      <c r="J77" s="59"/>
    </row>
    <row r="78" spans="1:10">
      <c r="A78" s="68">
        <v>42552</v>
      </c>
      <c r="B78" s="78">
        <f>'Monthly Collections'!B8</f>
        <v>249356.69</v>
      </c>
      <c r="C78" s="78">
        <f>'Monthly Collections'!C8</f>
        <v>62898.59</v>
      </c>
      <c r="D78" s="78">
        <f>'Monthly Collections'!D8</f>
        <v>494285.91</v>
      </c>
      <c r="E78" s="78">
        <f>'Monthly Collections'!E8</f>
        <v>105844.46</v>
      </c>
      <c r="F78" s="78">
        <f>'Monthly Collections'!F8</f>
        <v>97061.49</v>
      </c>
      <c r="G78" s="78">
        <f>'Monthly Collections'!G8</f>
        <v>224176.61</v>
      </c>
      <c r="H78" s="78">
        <f>'Monthly Collections'!H8</f>
        <v>99679.27</v>
      </c>
      <c r="I78" s="78"/>
      <c r="J78" s="78">
        <f t="shared" ref="J78:J83" si="9">SUM(B78:H78)</f>
        <v>1333303.02</v>
      </c>
    </row>
    <row r="79" spans="1:10">
      <c r="A79" s="70">
        <v>42583</v>
      </c>
      <c r="B79" s="79">
        <v>348383.66</v>
      </c>
      <c r="C79" s="79">
        <v>61066.43</v>
      </c>
      <c r="D79" s="79">
        <v>413218.42</v>
      </c>
      <c r="E79" s="79">
        <v>96255.23</v>
      </c>
      <c r="F79" s="79">
        <v>95620.19</v>
      </c>
      <c r="G79" s="79">
        <v>245568.5</v>
      </c>
      <c r="H79" s="79">
        <v>160604.9</v>
      </c>
      <c r="I79" s="79"/>
      <c r="J79" s="79">
        <f t="shared" si="9"/>
        <v>1420717.3299999998</v>
      </c>
    </row>
    <row r="80" spans="1:10">
      <c r="A80" s="70">
        <v>42614</v>
      </c>
      <c r="B80" s="79">
        <v>325807.58</v>
      </c>
      <c r="C80" s="79">
        <v>58319.95</v>
      </c>
      <c r="D80" s="79">
        <v>410790.55</v>
      </c>
      <c r="E80" s="79">
        <v>93359.43</v>
      </c>
      <c r="F80" s="79">
        <v>85843.5</v>
      </c>
      <c r="G80" s="79">
        <v>188722.24</v>
      </c>
      <c r="H80" s="79">
        <v>140782.74</v>
      </c>
      <c r="I80" s="79"/>
      <c r="J80" s="79">
        <f t="shared" si="9"/>
        <v>1303625.99</v>
      </c>
    </row>
    <row r="81" spans="1:14">
      <c r="A81" s="70">
        <v>42644</v>
      </c>
      <c r="B81" s="79">
        <v>278574.71000000002</v>
      </c>
      <c r="C81" s="79">
        <v>66837.320000000007</v>
      </c>
      <c r="D81" s="79">
        <v>505991.75</v>
      </c>
      <c r="E81" s="79">
        <v>84225.3</v>
      </c>
      <c r="F81" s="79">
        <v>89952.7</v>
      </c>
      <c r="G81" s="79">
        <v>217363.12</v>
      </c>
      <c r="H81" s="79">
        <v>115900.24</v>
      </c>
      <c r="I81" s="79"/>
      <c r="J81" s="79">
        <f t="shared" si="9"/>
        <v>1358845.14</v>
      </c>
    </row>
    <row r="82" spans="1:14">
      <c r="A82" s="70">
        <v>42675</v>
      </c>
      <c r="B82" s="79">
        <v>112653.44</v>
      </c>
      <c r="C82" s="79">
        <v>57265.74</v>
      </c>
      <c r="D82" s="79">
        <v>357719.91</v>
      </c>
      <c r="E82" s="79">
        <v>77047</v>
      </c>
      <c r="F82" s="79">
        <v>53552.76</v>
      </c>
      <c r="G82" s="79">
        <v>98282.66</v>
      </c>
      <c r="H82" s="79">
        <v>52644.12</v>
      </c>
      <c r="I82" s="79"/>
      <c r="J82" s="79">
        <f t="shared" si="9"/>
        <v>809165.63</v>
      </c>
    </row>
    <row r="83" spans="1:14">
      <c r="A83" s="70">
        <v>42705</v>
      </c>
      <c r="B83" s="79">
        <v>82367.759999999995</v>
      </c>
      <c r="C83" s="79">
        <v>51966.14</v>
      </c>
      <c r="D83" s="79">
        <v>269626.51</v>
      </c>
      <c r="E83" s="79">
        <v>50298.01</v>
      </c>
      <c r="F83" s="79">
        <v>39401</v>
      </c>
      <c r="G83" s="79">
        <v>66666.58</v>
      </c>
      <c r="H83" s="79">
        <v>36008.35</v>
      </c>
      <c r="I83" s="79"/>
      <c r="J83" s="79">
        <f t="shared" si="9"/>
        <v>596334.35</v>
      </c>
    </row>
    <row r="84" spans="1:14">
      <c r="A84" s="70">
        <v>42736</v>
      </c>
      <c r="B84" s="79">
        <v>124044.88</v>
      </c>
      <c r="C84" s="79">
        <v>39115.22</v>
      </c>
      <c r="D84" s="79">
        <v>240405.38</v>
      </c>
      <c r="E84" s="79">
        <v>40910.120000000003</v>
      </c>
      <c r="F84" s="79">
        <v>36267.230000000003</v>
      </c>
      <c r="G84" s="79">
        <v>76115.179999999993</v>
      </c>
      <c r="H84" s="79">
        <v>86094.65</v>
      </c>
      <c r="I84" s="79"/>
      <c r="J84" s="79">
        <f>SUM(B84:H84)</f>
        <v>642952.66</v>
      </c>
    </row>
    <row r="85" spans="1:14">
      <c r="A85" s="70">
        <v>42767</v>
      </c>
      <c r="B85" s="79">
        <v>81268.36</v>
      </c>
      <c r="C85" s="79">
        <v>25381.96</v>
      </c>
      <c r="D85" s="79">
        <v>242681.83</v>
      </c>
      <c r="E85" s="79">
        <v>38356.019999999997</v>
      </c>
      <c r="F85" s="79">
        <v>34755.15</v>
      </c>
      <c r="G85" s="79">
        <v>63336.08</v>
      </c>
      <c r="H85" s="79">
        <v>67177.11</v>
      </c>
      <c r="I85" s="79"/>
      <c r="J85" s="79">
        <f>SUM(B85:H85)</f>
        <v>552956.51000000013</v>
      </c>
    </row>
    <row r="86" spans="1:14">
      <c r="A86" s="70">
        <v>42795</v>
      </c>
      <c r="B86" s="79">
        <v>93699.94</v>
      </c>
      <c r="C86" s="79">
        <v>30649.22</v>
      </c>
      <c r="D86" s="79">
        <v>262093.02</v>
      </c>
      <c r="E86" s="79">
        <v>40586.36</v>
      </c>
      <c r="F86" s="79">
        <v>41931.01</v>
      </c>
      <c r="G86" s="79">
        <v>59315.63</v>
      </c>
      <c r="H86" s="79">
        <v>82811.03</v>
      </c>
      <c r="I86" s="79"/>
      <c r="J86" s="79">
        <f>SUM(B86:H86)</f>
        <v>611086.21</v>
      </c>
    </row>
    <row r="87" spans="1:14">
      <c r="A87" s="70">
        <v>42826</v>
      </c>
      <c r="B87" s="79">
        <v>123268.78</v>
      </c>
      <c r="C87" s="79">
        <v>51707.5</v>
      </c>
      <c r="D87" s="79">
        <v>378305.4</v>
      </c>
      <c r="E87" s="79">
        <v>65186.22</v>
      </c>
      <c r="F87" s="79">
        <v>52363.9</v>
      </c>
      <c r="G87" s="79">
        <v>94565.91</v>
      </c>
      <c r="H87" s="79">
        <v>82066.5</v>
      </c>
      <c r="I87" s="79"/>
      <c r="J87" s="79">
        <f>B87+C87+D87+E87+F87+G87+H87</f>
        <v>847464.21000000008</v>
      </c>
    </row>
    <row r="88" spans="1:14">
      <c r="A88" s="70">
        <v>42856</v>
      </c>
      <c r="B88" s="79">
        <v>105273.55</v>
      </c>
      <c r="C88" s="79">
        <v>43967.24</v>
      </c>
      <c r="D88" s="79">
        <v>316770.90999999997</v>
      </c>
      <c r="E88" s="79">
        <v>58437.34</v>
      </c>
      <c r="F88" s="79">
        <v>49347.26</v>
      </c>
      <c r="G88" s="79">
        <v>73444.31</v>
      </c>
      <c r="H88" s="79">
        <v>27466.03</v>
      </c>
      <c r="I88" s="79"/>
      <c r="J88" s="79">
        <f>B88+C88+D88+E88+F88+G88+H88</f>
        <v>674706.6399999999</v>
      </c>
      <c r="K88" s="442"/>
    </row>
    <row r="89" spans="1:14" ht="15" thickBot="1">
      <c r="A89" s="252">
        <v>42887</v>
      </c>
      <c r="B89" s="461">
        <v>146591.38</v>
      </c>
      <c r="C89" s="461">
        <v>58149.99</v>
      </c>
      <c r="D89" s="461">
        <v>355473.68</v>
      </c>
      <c r="E89" s="461">
        <v>78227.460000000006</v>
      </c>
      <c r="F89" s="461">
        <v>59358.98</v>
      </c>
      <c r="G89" s="461">
        <v>122271.59</v>
      </c>
      <c r="H89" s="461">
        <v>35151.65</v>
      </c>
      <c r="I89" s="461"/>
      <c r="J89" s="79">
        <f>+SUM(B89:H89)</f>
        <v>855224.73</v>
      </c>
    </row>
    <row r="90" spans="1:14" ht="15" thickBot="1">
      <c r="A90" s="74" t="s">
        <v>120</v>
      </c>
      <c r="B90" s="75">
        <f>SUM(B78:B89)</f>
        <v>2071290.73</v>
      </c>
      <c r="C90" s="75">
        <f t="shared" ref="C90:H90" si="10">SUM(C78:C89)</f>
        <v>607325.30000000005</v>
      </c>
      <c r="D90" s="75">
        <f t="shared" si="10"/>
        <v>4247363.2699999996</v>
      </c>
      <c r="E90" s="75">
        <f t="shared" si="10"/>
        <v>828732.95</v>
      </c>
      <c r="F90" s="75">
        <f t="shared" si="10"/>
        <v>735455.17</v>
      </c>
      <c r="G90" s="75">
        <f t="shared" si="10"/>
        <v>1529828.41</v>
      </c>
      <c r="H90" s="75">
        <f t="shared" si="10"/>
        <v>986386.59000000008</v>
      </c>
      <c r="I90" s="75"/>
      <c r="J90" s="75">
        <f t="shared" ref="J90" si="11">SUM(J78:J89)</f>
        <v>11006382.420000002</v>
      </c>
    </row>
    <row r="91" spans="1:14" ht="15" thickBot="1">
      <c r="A91" s="81" t="s">
        <v>121</v>
      </c>
      <c r="B91" s="82">
        <f>((B90-B75)/B75)</f>
        <v>5.8829901586347884E-2</v>
      </c>
      <c r="C91" s="82">
        <f t="shared" ref="C91:J91" si="12">((C90-C75)/C75)</f>
        <v>6.7578095103060051E-2</v>
      </c>
      <c r="D91" s="82">
        <f t="shared" si="12"/>
        <v>0.1327028614256768</v>
      </c>
      <c r="E91" s="82">
        <f t="shared" si="12"/>
        <v>0.1080760975066057</v>
      </c>
      <c r="F91" s="82">
        <f t="shared" si="12"/>
        <v>7.5895909832232863E-2</v>
      </c>
      <c r="G91" s="82">
        <f t="shared" si="12"/>
        <v>0.1353960048265829</v>
      </c>
      <c r="H91" s="82">
        <f t="shared" si="12"/>
        <v>0.10362989523406908</v>
      </c>
      <c r="I91" s="82" t="e">
        <f t="shared" si="12"/>
        <v>#DIV/0!</v>
      </c>
      <c r="J91" s="82">
        <f t="shared" si="12"/>
        <v>0.10644849403814852</v>
      </c>
    </row>
    <row r="92" spans="1:14">
      <c r="A92" s="62"/>
      <c r="B92" s="59"/>
      <c r="C92" s="59"/>
      <c r="D92" s="59"/>
      <c r="E92" s="59"/>
      <c r="F92" s="59"/>
      <c r="G92" s="59"/>
      <c r="H92" s="59"/>
      <c r="I92" s="59"/>
      <c r="J92" s="59"/>
    </row>
    <row r="93" spans="1:14">
      <c r="A93" s="62"/>
      <c r="B93" s="59"/>
      <c r="C93" s="59"/>
      <c r="D93" s="59"/>
      <c r="E93" s="59"/>
      <c r="F93" s="59"/>
      <c r="G93" s="59"/>
      <c r="H93" s="59"/>
      <c r="I93" s="59"/>
      <c r="J93" s="59"/>
      <c r="N93" s="442"/>
    </row>
    <row r="94" spans="1:14">
      <c r="A94" s="62"/>
      <c r="B94" s="59"/>
      <c r="C94" s="59"/>
      <c r="D94" s="59"/>
      <c r="E94" s="59"/>
      <c r="F94" s="59"/>
      <c r="G94" s="59"/>
      <c r="H94" s="59"/>
      <c r="I94" s="59"/>
      <c r="J94" s="59"/>
    </row>
    <row r="95" spans="1:14">
      <c r="A95" s="62"/>
      <c r="B95" s="59"/>
      <c r="C95" s="59"/>
      <c r="D95" s="59"/>
      <c r="E95" s="59"/>
      <c r="F95" s="59"/>
      <c r="G95" s="59"/>
      <c r="H95" s="59"/>
      <c r="I95" s="59"/>
      <c r="J95" s="59"/>
    </row>
    <row r="96" spans="1:14">
      <c r="A96" s="62"/>
      <c r="B96" s="59"/>
      <c r="C96" s="59"/>
      <c r="D96" s="59"/>
      <c r="E96" s="59"/>
      <c r="F96" s="59"/>
      <c r="G96" s="59"/>
      <c r="H96" s="59"/>
      <c r="I96" s="59"/>
      <c r="J96" s="59"/>
    </row>
    <row r="97" spans="1:10">
      <c r="A97" s="62"/>
      <c r="B97" s="59"/>
      <c r="C97" s="59"/>
      <c r="D97" s="59"/>
      <c r="E97" s="59"/>
      <c r="F97" s="59"/>
      <c r="G97" s="59"/>
      <c r="H97" s="59"/>
      <c r="I97" s="59"/>
      <c r="J97" s="59"/>
    </row>
    <row r="98" spans="1:10">
      <c r="A98" s="62"/>
      <c r="B98" s="59"/>
      <c r="C98" s="59"/>
      <c r="D98" s="59"/>
      <c r="E98" s="59"/>
      <c r="F98" s="59"/>
      <c r="G98" s="59"/>
      <c r="H98" s="59"/>
      <c r="I98" s="59"/>
      <c r="J98" s="59"/>
    </row>
    <row r="99" spans="1:10">
      <c r="A99" s="62"/>
      <c r="B99" s="59"/>
      <c r="C99" s="59"/>
      <c r="D99" s="59"/>
      <c r="E99" s="59"/>
      <c r="F99" s="59"/>
      <c r="G99" s="59"/>
      <c r="H99" s="59"/>
      <c r="I99" s="59"/>
      <c r="J99" s="59"/>
    </row>
    <row r="100" spans="1:10">
      <c r="A100" s="62"/>
      <c r="B100" s="59"/>
      <c r="C100" s="59"/>
      <c r="D100" s="59"/>
      <c r="E100" s="59"/>
      <c r="F100" s="59"/>
      <c r="G100" s="59"/>
      <c r="H100" s="59"/>
      <c r="I100" s="59"/>
      <c r="J100" s="59"/>
    </row>
    <row r="101" spans="1:10">
      <c r="A101" s="62"/>
      <c r="B101" s="59"/>
      <c r="C101" s="59"/>
      <c r="D101" s="59"/>
      <c r="E101" s="59"/>
      <c r="F101" s="59"/>
      <c r="G101" s="59"/>
      <c r="H101" s="59"/>
      <c r="I101" s="59"/>
      <c r="J101" s="59"/>
    </row>
    <row r="102" spans="1:10">
      <c r="A102" s="62"/>
      <c r="B102" s="59"/>
      <c r="C102" s="59"/>
      <c r="D102" s="59"/>
      <c r="E102" s="59"/>
      <c r="F102" s="59"/>
      <c r="G102" s="59"/>
      <c r="H102" s="59"/>
      <c r="I102" s="59"/>
      <c r="J102" s="59"/>
    </row>
    <row r="103" spans="1:10">
      <c r="A103" s="62"/>
      <c r="B103" s="59"/>
      <c r="C103" s="59"/>
      <c r="D103" s="59"/>
      <c r="E103" s="59"/>
      <c r="F103" s="59"/>
      <c r="G103" s="59"/>
      <c r="H103" s="59"/>
      <c r="I103" s="59"/>
      <c r="J103" s="59"/>
    </row>
    <row r="104" spans="1:10">
      <c r="A104" s="62"/>
      <c r="B104" s="59"/>
      <c r="C104" s="59"/>
      <c r="D104" s="59"/>
      <c r="E104" s="59"/>
      <c r="F104" s="59"/>
      <c r="G104" s="59"/>
      <c r="H104" s="59"/>
      <c r="I104" s="59"/>
      <c r="J104" s="59"/>
    </row>
    <row r="105" spans="1:10">
      <c r="A105" s="62"/>
      <c r="B105" s="59"/>
      <c r="C105" s="59"/>
      <c r="D105" s="59"/>
      <c r="E105" s="59"/>
      <c r="F105" s="59"/>
      <c r="G105" s="59"/>
      <c r="H105" s="59"/>
      <c r="I105" s="59"/>
      <c r="J105" s="59"/>
    </row>
    <row r="106" spans="1:10">
      <c r="A106" s="62"/>
      <c r="B106" s="59"/>
      <c r="C106" s="59"/>
      <c r="D106" s="59"/>
      <c r="E106" s="59"/>
      <c r="F106" s="59"/>
      <c r="G106" s="59"/>
      <c r="H106" s="59"/>
      <c r="I106" s="59"/>
      <c r="J106" s="59"/>
    </row>
    <row r="107" spans="1:10">
      <c r="A107" s="62"/>
      <c r="B107" s="59"/>
      <c r="C107" s="59"/>
      <c r="D107" s="59"/>
      <c r="E107" s="59"/>
      <c r="F107" s="59"/>
      <c r="G107" s="59"/>
      <c r="H107" s="59"/>
      <c r="I107" s="59"/>
      <c r="J107" s="59"/>
    </row>
    <row r="108" spans="1:10">
      <c r="A108" s="62"/>
      <c r="B108" s="59"/>
      <c r="C108" s="59"/>
      <c r="D108" s="59"/>
      <c r="E108" s="59"/>
      <c r="F108" s="59"/>
      <c r="G108" s="59"/>
      <c r="H108" s="59"/>
      <c r="I108" s="59"/>
      <c r="J108" s="59"/>
    </row>
    <row r="109" spans="1:10">
      <c r="A109" s="62"/>
      <c r="B109" s="59"/>
      <c r="C109" s="59"/>
      <c r="D109" s="59"/>
      <c r="E109" s="59"/>
      <c r="F109" s="59"/>
      <c r="G109" s="59"/>
      <c r="H109" s="59"/>
      <c r="I109" s="59"/>
      <c r="J109" s="59"/>
    </row>
    <row r="110" spans="1:10">
      <c r="A110" s="63"/>
      <c r="B110" s="60"/>
      <c r="C110" s="60"/>
      <c r="D110" s="60"/>
      <c r="E110" s="60"/>
      <c r="F110" s="60"/>
      <c r="G110" s="60"/>
      <c r="H110" s="60"/>
      <c r="I110" s="60"/>
      <c r="J110" s="60"/>
    </row>
    <row r="111" spans="1:10">
      <c r="A111" s="16"/>
      <c r="B111" s="16"/>
      <c r="C111" s="16"/>
      <c r="D111" s="17"/>
      <c r="E111" s="16"/>
      <c r="F111" s="16"/>
      <c r="G111" s="17"/>
      <c r="H111" s="16"/>
      <c r="I111" s="16"/>
      <c r="J111" s="17"/>
    </row>
    <row r="112" spans="1:10">
      <c r="A112" s="62"/>
      <c r="B112" s="58"/>
      <c r="C112" s="58"/>
      <c r="D112" s="58"/>
      <c r="E112" s="58"/>
      <c r="F112" s="58"/>
      <c r="G112" s="58"/>
      <c r="H112" s="58"/>
      <c r="I112" s="58"/>
      <c r="J112" s="58"/>
    </row>
    <row r="113" spans="1:10">
      <c r="A113" s="10"/>
      <c r="B113" s="18"/>
      <c r="C113" s="18"/>
      <c r="D113" s="18"/>
      <c r="E113" s="18"/>
      <c r="F113" s="18"/>
      <c r="G113" s="18"/>
      <c r="H113" s="18"/>
      <c r="I113" s="18"/>
      <c r="J113" s="18"/>
    </row>
    <row r="114" spans="1:10">
      <c r="A114" s="10"/>
      <c r="B114" s="18"/>
      <c r="C114" s="18"/>
      <c r="D114" s="18"/>
      <c r="E114" s="18"/>
      <c r="F114" s="18"/>
      <c r="G114" s="18"/>
      <c r="H114" s="18"/>
      <c r="I114" s="18"/>
      <c r="J114" s="18"/>
    </row>
    <row r="115" spans="1:10">
      <c r="A115" s="10"/>
      <c r="B115" s="18"/>
      <c r="C115" s="18"/>
      <c r="D115" s="18"/>
      <c r="E115" s="18"/>
      <c r="F115" s="18"/>
      <c r="G115" s="18"/>
      <c r="H115" s="18"/>
      <c r="I115" s="18"/>
      <c r="J115" s="18"/>
    </row>
    <row r="116" spans="1:10">
      <c r="A116" s="10"/>
      <c r="B116" s="18"/>
      <c r="C116" s="18"/>
      <c r="D116" s="18"/>
      <c r="E116" s="18"/>
      <c r="F116" s="18"/>
      <c r="G116" s="18"/>
      <c r="H116" s="18"/>
      <c r="I116" s="18"/>
      <c r="J116" s="18"/>
    </row>
    <row r="117" spans="1:10">
      <c r="A117" s="10"/>
      <c r="B117" s="18"/>
      <c r="C117" s="18"/>
      <c r="D117" s="18"/>
      <c r="E117" s="18"/>
      <c r="F117" s="18"/>
      <c r="G117" s="18"/>
      <c r="H117" s="18"/>
      <c r="I117" s="18"/>
      <c r="J117" s="18"/>
    </row>
    <row r="118" spans="1:10">
      <c r="A118" s="10"/>
      <c r="B118" s="18"/>
      <c r="C118" s="18"/>
      <c r="D118" s="18"/>
      <c r="E118" s="18"/>
      <c r="F118" s="18"/>
      <c r="G118" s="18"/>
      <c r="H118" s="18"/>
      <c r="I118" s="18"/>
      <c r="J118" s="18"/>
    </row>
    <row r="119" spans="1:10">
      <c r="A119" s="10"/>
      <c r="B119" s="18"/>
      <c r="C119" s="18"/>
      <c r="D119" s="18"/>
      <c r="E119" s="18"/>
      <c r="F119" s="18"/>
      <c r="G119" s="18"/>
      <c r="H119" s="18"/>
      <c r="I119" s="18"/>
      <c r="J119" s="18"/>
    </row>
    <row r="120" spans="1:10">
      <c r="A120" s="10"/>
      <c r="B120" s="18"/>
      <c r="C120" s="18"/>
      <c r="D120" s="18"/>
      <c r="E120" s="18"/>
      <c r="F120" s="18"/>
      <c r="G120" s="18"/>
      <c r="H120" s="18"/>
      <c r="I120" s="18"/>
      <c r="J120" s="18"/>
    </row>
    <row r="121" spans="1:10">
      <c r="A121" s="10"/>
      <c r="B121" s="18"/>
      <c r="C121" s="18"/>
      <c r="D121" s="18"/>
      <c r="E121" s="18"/>
      <c r="F121" s="18"/>
      <c r="G121" s="18"/>
      <c r="H121" s="18"/>
      <c r="I121" s="18"/>
      <c r="J121" s="18"/>
    </row>
    <row r="122" spans="1:10">
      <c r="A122" s="10"/>
      <c r="B122" s="18"/>
      <c r="C122" s="18"/>
      <c r="D122" s="18"/>
      <c r="E122" s="18"/>
      <c r="F122" s="18"/>
      <c r="G122" s="18"/>
      <c r="H122" s="18"/>
      <c r="I122" s="18"/>
      <c r="J122" s="18"/>
    </row>
    <row r="123" spans="1:10">
      <c r="A123" s="10"/>
      <c r="B123" s="11"/>
      <c r="C123" s="11"/>
      <c r="D123" s="11"/>
      <c r="E123" s="11"/>
      <c r="F123" s="11"/>
      <c r="G123" s="11"/>
      <c r="H123" s="11"/>
      <c r="I123" s="11"/>
      <c r="J123" s="18"/>
    </row>
    <row r="124" spans="1:10">
      <c r="A124" s="10"/>
      <c r="B124" s="13"/>
      <c r="C124" s="13"/>
      <c r="D124" s="13"/>
      <c r="E124" s="13"/>
      <c r="F124" s="13"/>
      <c r="G124" s="13"/>
      <c r="H124" s="13"/>
      <c r="I124" s="13"/>
      <c r="J124" s="13"/>
    </row>
    <row r="125" spans="1:10">
      <c r="A125" s="12"/>
      <c r="B125" s="15"/>
      <c r="C125" s="15"/>
      <c r="D125" s="15"/>
      <c r="E125" s="15"/>
      <c r="F125" s="15"/>
      <c r="G125" s="15"/>
      <c r="H125" s="15"/>
      <c r="I125" s="15"/>
      <c r="J125" s="15"/>
    </row>
    <row r="126" spans="1:10">
      <c r="A126" s="10"/>
      <c r="B126" s="13"/>
      <c r="C126" s="13"/>
      <c r="D126" s="13"/>
      <c r="E126" s="13"/>
      <c r="F126" s="13"/>
      <c r="G126" s="13"/>
      <c r="H126" s="13"/>
      <c r="I126" s="13"/>
      <c r="J126" s="13"/>
    </row>
    <row r="127" spans="1:10">
      <c r="A127" s="10"/>
      <c r="B127" s="11"/>
      <c r="C127" s="11"/>
      <c r="D127" s="11"/>
      <c r="E127" s="11"/>
      <c r="F127" s="11"/>
      <c r="G127" s="11"/>
      <c r="H127" s="11"/>
      <c r="I127" s="11"/>
      <c r="J127" s="11"/>
    </row>
    <row r="128" spans="1:10">
      <c r="A128" s="10"/>
      <c r="B128" s="11"/>
      <c r="C128" s="11"/>
      <c r="D128" s="11"/>
      <c r="E128" s="11"/>
      <c r="F128" s="11"/>
      <c r="G128" s="11"/>
      <c r="H128" s="11"/>
      <c r="I128" s="11"/>
      <c r="J128" s="11"/>
    </row>
    <row r="129" spans="1:10">
      <c r="A129" s="10"/>
      <c r="B129" s="11"/>
      <c r="C129" s="11"/>
      <c r="D129" s="11"/>
      <c r="E129" s="11"/>
      <c r="F129" s="11"/>
      <c r="G129" s="11"/>
      <c r="H129" s="11"/>
      <c r="I129" s="11"/>
      <c r="J129" s="11"/>
    </row>
    <row r="130" spans="1:10">
      <c r="A130" s="10"/>
      <c r="B130" s="11"/>
      <c r="C130" s="11"/>
      <c r="D130" s="11"/>
      <c r="E130" s="11"/>
      <c r="F130" s="11"/>
      <c r="G130" s="11"/>
      <c r="H130" s="11"/>
      <c r="I130" s="11"/>
      <c r="J130" s="11"/>
    </row>
    <row r="131" spans="1:10">
      <c r="A131" s="10"/>
      <c r="B131" s="11"/>
      <c r="C131" s="11"/>
      <c r="D131" s="11"/>
      <c r="E131" s="11"/>
      <c r="F131" s="11"/>
      <c r="G131" s="11"/>
      <c r="H131" s="11"/>
      <c r="I131" s="11"/>
      <c r="J131" s="11"/>
    </row>
    <row r="132" spans="1:10">
      <c r="A132" s="10"/>
      <c r="B132" s="11"/>
      <c r="C132" s="11"/>
      <c r="D132" s="11"/>
      <c r="E132" s="11"/>
      <c r="F132" s="11"/>
      <c r="G132" s="11"/>
      <c r="H132" s="11"/>
      <c r="I132" s="11"/>
      <c r="J132" s="11"/>
    </row>
    <row r="133" spans="1:10">
      <c r="A133" s="10"/>
      <c r="B133" s="11"/>
      <c r="C133" s="11"/>
      <c r="D133" s="11"/>
      <c r="E133" s="11"/>
      <c r="F133" s="11"/>
      <c r="G133" s="11"/>
      <c r="H133" s="11"/>
      <c r="I133" s="11"/>
      <c r="J133" s="11"/>
    </row>
    <row r="134" spans="1:10">
      <c r="A134" s="10"/>
      <c r="B134" s="11"/>
      <c r="C134" s="11"/>
      <c r="D134" s="11"/>
      <c r="E134" s="11"/>
      <c r="F134" s="11"/>
      <c r="G134" s="11"/>
      <c r="H134" s="11"/>
      <c r="I134" s="11"/>
      <c r="J134" s="11"/>
    </row>
    <row r="135" spans="1:10">
      <c r="A135" s="10"/>
      <c r="B135" s="11"/>
      <c r="C135" s="11"/>
      <c r="D135" s="11"/>
      <c r="E135" s="11"/>
      <c r="F135" s="11"/>
      <c r="G135" s="11"/>
      <c r="H135" s="11"/>
      <c r="I135" s="11"/>
      <c r="J135" s="11"/>
    </row>
    <row r="136" spans="1:10">
      <c r="A136" s="10"/>
      <c r="B136" s="11"/>
      <c r="C136" s="11"/>
      <c r="D136" s="11"/>
      <c r="E136" s="11"/>
      <c r="F136" s="11"/>
      <c r="G136" s="11"/>
      <c r="H136" s="11"/>
      <c r="I136" s="11"/>
      <c r="J136" s="11"/>
    </row>
    <row r="137" spans="1:10">
      <c r="A137" s="10"/>
      <c r="B137" s="11"/>
      <c r="C137" s="11"/>
      <c r="D137" s="11"/>
      <c r="E137" s="11"/>
      <c r="F137" s="11"/>
      <c r="G137" s="11"/>
      <c r="H137" s="11"/>
      <c r="I137" s="11"/>
      <c r="J137" s="11"/>
    </row>
    <row r="138" spans="1:10">
      <c r="A138" s="10"/>
      <c r="B138" s="11"/>
      <c r="C138" s="11"/>
      <c r="D138" s="11"/>
      <c r="E138" s="11"/>
      <c r="F138" s="11"/>
      <c r="G138" s="11"/>
      <c r="H138" s="11"/>
      <c r="I138" s="11"/>
      <c r="J138" s="11"/>
    </row>
    <row r="139" spans="1:10">
      <c r="A139" s="12"/>
      <c r="B139" s="13"/>
      <c r="C139" s="13"/>
      <c r="D139" s="13"/>
      <c r="E139" s="13"/>
      <c r="F139" s="13"/>
      <c r="G139" s="13"/>
      <c r="H139" s="13"/>
      <c r="I139" s="13"/>
      <c r="J139" s="13"/>
    </row>
    <row r="140" spans="1:10">
      <c r="A140" s="12"/>
      <c r="B140" s="13"/>
      <c r="C140" s="13"/>
      <c r="D140" s="13"/>
      <c r="E140" s="13"/>
      <c r="F140" s="13"/>
      <c r="G140" s="13"/>
      <c r="H140" s="13"/>
      <c r="I140" s="13"/>
      <c r="J140" s="13"/>
    </row>
    <row r="141" spans="1:10">
      <c r="A141" s="14"/>
      <c r="B141" s="14"/>
      <c r="C141" s="14"/>
      <c r="D141" s="14"/>
      <c r="E141" s="14"/>
      <c r="F141" s="14"/>
      <c r="G141" s="14"/>
      <c r="H141" s="14"/>
      <c r="I141" s="14"/>
      <c r="J141" s="14"/>
    </row>
    <row r="142" spans="1:10">
      <c r="A142" s="14"/>
      <c r="B142" s="14"/>
      <c r="C142" s="14"/>
      <c r="D142" s="14"/>
      <c r="E142" s="14"/>
      <c r="F142" s="14"/>
      <c r="G142" s="14"/>
      <c r="H142" s="14"/>
      <c r="I142" s="14"/>
      <c r="J142" s="14"/>
    </row>
    <row r="143" spans="1:10">
      <c r="A143" s="14"/>
      <c r="B143" s="14"/>
      <c r="C143" s="14"/>
      <c r="D143" s="14"/>
      <c r="E143" s="14"/>
      <c r="F143" s="14"/>
      <c r="G143" s="14"/>
      <c r="H143" s="14"/>
      <c r="I143" s="14"/>
      <c r="J143" s="14"/>
    </row>
    <row r="144" spans="1:10">
      <c r="A144" s="14"/>
      <c r="B144" s="14"/>
      <c r="C144" s="14"/>
      <c r="D144" s="14"/>
      <c r="E144" s="14"/>
      <c r="F144" s="14"/>
      <c r="G144" s="14"/>
      <c r="H144" s="14"/>
      <c r="I144" s="14"/>
      <c r="J144" s="14"/>
    </row>
    <row r="145" spans="1:10">
      <c r="A145" s="14"/>
      <c r="B145" s="14"/>
      <c r="C145" s="14"/>
      <c r="D145" s="14"/>
      <c r="E145" s="14"/>
      <c r="F145" s="14"/>
      <c r="G145" s="14"/>
      <c r="H145" s="14"/>
      <c r="I145" s="14"/>
      <c r="J145" s="14"/>
    </row>
    <row r="146" spans="1:10">
      <c r="A146" s="14"/>
      <c r="B146" s="14"/>
      <c r="C146" s="14"/>
      <c r="D146" s="14"/>
      <c r="E146" s="14"/>
      <c r="F146" s="14"/>
      <c r="G146" s="14"/>
      <c r="H146" s="14"/>
      <c r="I146" s="14"/>
      <c r="J146" s="14"/>
    </row>
    <row r="147" spans="1:10">
      <c r="A147" s="14"/>
      <c r="B147" s="14"/>
      <c r="C147" s="14"/>
      <c r="D147" s="14"/>
      <c r="E147" s="14"/>
      <c r="F147" s="14"/>
      <c r="G147" s="14"/>
      <c r="H147" s="14"/>
      <c r="I147" s="14"/>
      <c r="J147" s="14"/>
    </row>
    <row r="148" spans="1:10">
      <c r="A148" s="14"/>
      <c r="B148" s="14"/>
      <c r="C148" s="14"/>
      <c r="D148" s="14"/>
      <c r="E148" s="14"/>
      <c r="F148" s="14"/>
      <c r="G148" s="14"/>
      <c r="H148" s="14"/>
      <c r="I148" s="14"/>
      <c r="J148" s="14"/>
    </row>
    <row r="149" spans="1:10">
      <c r="A149" s="14"/>
      <c r="B149" s="14"/>
      <c r="C149" s="14"/>
      <c r="D149" s="14"/>
      <c r="E149" s="14"/>
      <c r="F149" s="14"/>
      <c r="G149" s="14"/>
      <c r="H149" s="14"/>
      <c r="I149" s="14"/>
      <c r="J149" s="14"/>
    </row>
    <row r="150" spans="1:10">
      <c r="A150" s="14"/>
      <c r="B150" s="14"/>
      <c r="C150" s="14"/>
      <c r="D150" s="14"/>
      <c r="E150" s="14"/>
      <c r="F150" s="14"/>
      <c r="G150" s="14"/>
      <c r="H150" s="14"/>
      <c r="I150" s="14"/>
      <c r="J150" s="14"/>
    </row>
    <row r="151" spans="1:10">
      <c r="A151" s="14"/>
      <c r="B151" s="14"/>
      <c r="C151" s="14"/>
      <c r="D151" s="14"/>
      <c r="E151" s="14"/>
      <c r="F151" s="14"/>
      <c r="G151" s="14"/>
      <c r="H151" s="14"/>
      <c r="I151" s="14"/>
      <c r="J151" s="14"/>
    </row>
    <row r="152" spans="1:10">
      <c r="A152" s="14"/>
      <c r="B152" s="14"/>
      <c r="C152" s="14"/>
      <c r="D152" s="14"/>
      <c r="E152" s="14"/>
      <c r="F152" s="14"/>
      <c r="G152" s="14"/>
      <c r="H152" s="14"/>
      <c r="I152" s="14"/>
      <c r="J152" s="14"/>
    </row>
    <row r="153" spans="1:10">
      <c r="A153" s="14"/>
      <c r="B153" s="14"/>
      <c r="C153" s="14"/>
      <c r="D153" s="14"/>
      <c r="E153" s="14"/>
      <c r="F153" s="14"/>
      <c r="G153" s="14"/>
      <c r="H153" s="14"/>
      <c r="I153" s="14"/>
      <c r="J153" s="14"/>
    </row>
    <row r="154" spans="1:10">
      <c r="A154" s="14"/>
      <c r="B154" s="14"/>
      <c r="C154" s="14"/>
      <c r="D154" s="14"/>
      <c r="E154" s="14"/>
      <c r="F154" s="14"/>
      <c r="G154" s="14"/>
      <c r="H154" s="14"/>
      <c r="I154" s="14"/>
      <c r="J154" s="14"/>
    </row>
    <row r="155" spans="1:10">
      <c r="A155" s="14"/>
      <c r="B155" s="14"/>
      <c r="C155" s="14"/>
      <c r="D155" s="14"/>
      <c r="E155" s="14"/>
      <c r="F155" s="14"/>
      <c r="G155" s="14"/>
      <c r="H155" s="14"/>
      <c r="I155" s="14"/>
      <c r="J155" s="14"/>
    </row>
    <row r="156" spans="1:10">
      <c r="A156" s="14"/>
      <c r="B156" s="14"/>
      <c r="C156" s="14"/>
      <c r="D156" s="14"/>
      <c r="E156" s="14"/>
      <c r="F156" s="14"/>
      <c r="G156" s="14"/>
      <c r="H156" s="14"/>
      <c r="I156" s="14"/>
      <c r="J156" s="14"/>
    </row>
    <row r="157" spans="1:10">
      <c r="A157" s="14"/>
      <c r="B157" s="14"/>
      <c r="C157" s="14"/>
      <c r="D157" s="14"/>
      <c r="E157" s="14"/>
      <c r="F157" s="14"/>
      <c r="G157" s="14"/>
      <c r="H157" s="14"/>
      <c r="I157" s="14"/>
      <c r="J157" s="14"/>
    </row>
    <row r="158" spans="1:10">
      <c r="A158" s="14"/>
      <c r="B158" s="14"/>
      <c r="C158" s="14"/>
      <c r="D158" s="14"/>
      <c r="E158" s="14"/>
      <c r="F158" s="14"/>
      <c r="G158" s="14"/>
      <c r="H158" s="14"/>
      <c r="I158" s="14"/>
      <c r="J158" s="14"/>
    </row>
    <row r="159" spans="1:10">
      <c r="A159" s="14"/>
      <c r="B159" s="14"/>
      <c r="C159" s="14"/>
      <c r="D159" s="14"/>
      <c r="E159" s="14"/>
      <c r="F159" s="14"/>
      <c r="G159" s="14"/>
      <c r="H159" s="14"/>
      <c r="I159" s="14"/>
      <c r="J159" s="14"/>
    </row>
    <row r="160" spans="1:10">
      <c r="A160" s="14"/>
      <c r="B160" s="14"/>
      <c r="C160" s="14"/>
      <c r="D160" s="14"/>
      <c r="E160" s="14"/>
      <c r="F160" s="14"/>
      <c r="G160" s="14"/>
      <c r="H160" s="14"/>
      <c r="I160" s="14"/>
      <c r="J160" s="14"/>
    </row>
    <row r="161" spans="1:10">
      <c r="A161" s="14"/>
      <c r="B161" s="14"/>
      <c r="C161" s="14"/>
      <c r="D161" s="14"/>
      <c r="E161" s="14"/>
      <c r="F161" s="14"/>
      <c r="G161" s="14"/>
      <c r="H161" s="14"/>
      <c r="I161" s="14"/>
      <c r="J161" s="14"/>
    </row>
    <row r="162" spans="1:10">
      <c r="A162" s="14"/>
      <c r="B162" s="14"/>
      <c r="C162" s="14"/>
      <c r="D162" s="14"/>
      <c r="E162" s="14"/>
      <c r="F162" s="14"/>
      <c r="G162" s="14"/>
      <c r="H162" s="14"/>
      <c r="I162" s="14"/>
      <c r="J162" s="14"/>
    </row>
    <row r="163" spans="1:10">
      <c r="A163" s="14"/>
      <c r="B163" s="14"/>
      <c r="C163" s="14"/>
      <c r="D163" s="14"/>
      <c r="E163" s="14"/>
      <c r="F163" s="14"/>
      <c r="G163" s="14"/>
      <c r="H163" s="14"/>
      <c r="I163" s="14"/>
      <c r="J163" s="14"/>
    </row>
    <row r="164" spans="1:10">
      <c r="A164" s="14"/>
      <c r="B164" s="14"/>
      <c r="C164" s="14"/>
      <c r="D164" s="14"/>
      <c r="E164" s="14"/>
      <c r="F164" s="14"/>
      <c r="G164" s="14"/>
      <c r="H164" s="14"/>
      <c r="I164" s="14"/>
      <c r="J164" s="14"/>
    </row>
    <row r="165" spans="1:10">
      <c r="A165" s="14"/>
      <c r="B165" s="14"/>
      <c r="C165" s="14"/>
      <c r="D165" s="14"/>
      <c r="E165" s="14"/>
      <c r="F165" s="14"/>
      <c r="G165" s="14"/>
      <c r="H165" s="14"/>
      <c r="I165" s="14"/>
      <c r="J165" s="14"/>
    </row>
    <row r="166" spans="1:10">
      <c r="A166" s="14"/>
      <c r="B166" s="14"/>
      <c r="C166" s="14"/>
      <c r="D166" s="14"/>
      <c r="E166" s="14"/>
      <c r="F166" s="14"/>
      <c r="G166" s="14"/>
      <c r="H166" s="14"/>
      <c r="I166" s="14"/>
      <c r="J166" s="14"/>
    </row>
    <row r="167" spans="1:10">
      <c r="A167" s="14"/>
      <c r="B167" s="14"/>
      <c r="C167" s="14"/>
      <c r="D167" s="14"/>
      <c r="E167" s="14"/>
      <c r="F167" s="14"/>
      <c r="G167" s="14"/>
      <c r="H167" s="14"/>
      <c r="I167" s="14"/>
      <c r="J167" s="14"/>
    </row>
    <row r="168" spans="1:10">
      <c r="A168" s="14"/>
      <c r="B168" s="14"/>
      <c r="C168" s="14"/>
      <c r="D168" s="14"/>
      <c r="E168" s="14"/>
      <c r="F168" s="14"/>
      <c r="G168" s="14"/>
      <c r="H168" s="14"/>
      <c r="I168" s="14"/>
      <c r="J168" s="14"/>
    </row>
    <row r="169" spans="1:10">
      <c r="A169" s="14"/>
      <c r="B169" s="14"/>
      <c r="C169" s="14"/>
      <c r="D169" s="14"/>
      <c r="E169" s="14"/>
      <c r="F169" s="14"/>
      <c r="G169" s="14"/>
      <c r="H169" s="14"/>
      <c r="I169" s="14"/>
      <c r="J169" s="14"/>
    </row>
    <row r="170" spans="1:10">
      <c r="A170" s="14"/>
      <c r="B170" s="14"/>
      <c r="C170" s="14"/>
      <c r="D170" s="14"/>
      <c r="E170" s="14"/>
      <c r="F170" s="14"/>
      <c r="G170" s="14"/>
      <c r="H170" s="14"/>
      <c r="I170" s="14"/>
      <c r="J170" s="14"/>
    </row>
    <row r="171" spans="1:10">
      <c r="A171" s="14"/>
      <c r="B171" s="14"/>
      <c r="C171" s="14"/>
      <c r="D171" s="14"/>
      <c r="E171" s="14"/>
      <c r="F171" s="14"/>
      <c r="G171" s="14"/>
      <c r="H171" s="14"/>
      <c r="I171" s="14"/>
      <c r="J171" s="14"/>
    </row>
    <row r="172" spans="1:10">
      <c r="A172" s="14"/>
      <c r="B172" s="14"/>
      <c r="C172" s="14"/>
      <c r="D172" s="14"/>
      <c r="E172" s="14"/>
      <c r="F172" s="14"/>
      <c r="G172" s="14"/>
      <c r="H172" s="14"/>
      <c r="I172" s="14"/>
      <c r="J172" s="14"/>
    </row>
    <row r="173" spans="1:10">
      <c r="A173" s="14"/>
      <c r="B173" s="14"/>
      <c r="C173" s="14"/>
      <c r="D173" s="14"/>
      <c r="E173" s="14"/>
      <c r="F173" s="14"/>
      <c r="G173" s="14"/>
      <c r="H173" s="14"/>
      <c r="I173" s="14"/>
      <c r="J173" s="14"/>
    </row>
    <row r="174" spans="1:10">
      <c r="A174" s="14"/>
      <c r="B174" s="14"/>
      <c r="C174" s="14"/>
      <c r="D174" s="14"/>
      <c r="E174" s="14"/>
      <c r="F174" s="14"/>
      <c r="G174" s="14"/>
      <c r="H174" s="14"/>
      <c r="I174" s="14"/>
      <c r="J174" s="14"/>
    </row>
    <row r="175" spans="1:10">
      <c r="A175" s="14"/>
      <c r="B175" s="14"/>
      <c r="C175" s="14"/>
      <c r="D175" s="14"/>
      <c r="E175" s="14"/>
      <c r="F175" s="14"/>
      <c r="G175" s="14"/>
      <c r="H175" s="14"/>
      <c r="I175" s="14"/>
      <c r="J175" s="14"/>
    </row>
    <row r="176" spans="1:10">
      <c r="A176" s="14"/>
      <c r="B176" s="14"/>
      <c r="C176" s="14"/>
      <c r="D176" s="14"/>
      <c r="E176" s="14"/>
      <c r="F176" s="14"/>
      <c r="G176" s="14"/>
      <c r="H176" s="14"/>
      <c r="I176" s="14"/>
      <c r="J176" s="14"/>
    </row>
    <row r="177" spans="1:10">
      <c r="A177" s="14"/>
      <c r="B177" s="14"/>
      <c r="C177" s="14"/>
      <c r="D177" s="14"/>
      <c r="E177" s="14"/>
      <c r="F177" s="14"/>
      <c r="G177" s="14"/>
      <c r="H177" s="14"/>
      <c r="I177" s="14"/>
      <c r="J177" s="14"/>
    </row>
    <row r="178" spans="1:10">
      <c r="A178" s="14"/>
      <c r="B178" s="14"/>
      <c r="C178" s="14"/>
      <c r="D178" s="14"/>
      <c r="E178" s="14"/>
      <c r="F178" s="14"/>
      <c r="G178" s="14"/>
      <c r="H178" s="14"/>
      <c r="I178" s="14"/>
      <c r="J178" s="14"/>
    </row>
    <row r="179" spans="1:10">
      <c r="A179" s="14"/>
      <c r="B179" s="14"/>
      <c r="C179" s="14"/>
      <c r="D179" s="14"/>
      <c r="E179" s="14"/>
      <c r="F179" s="14"/>
      <c r="G179" s="14"/>
      <c r="H179" s="14"/>
      <c r="I179" s="14"/>
      <c r="J179" s="14"/>
    </row>
    <row r="180" spans="1:10">
      <c r="A180" s="14"/>
      <c r="B180" s="14"/>
      <c r="C180" s="14"/>
      <c r="D180" s="14"/>
      <c r="E180" s="14"/>
      <c r="F180" s="14"/>
      <c r="G180" s="14"/>
      <c r="H180" s="14"/>
      <c r="I180" s="14"/>
      <c r="J180" s="14"/>
    </row>
    <row r="181" spans="1:10">
      <c r="A181" s="14"/>
      <c r="B181" s="14"/>
      <c r="C181" s="14"/>
      <c r="D181" s="14"/>
      <c r="E181" s="14"/>
      <c r="F181" s="14"/>
      <c r="G181" s="14"/>
      <c r="H181" s="14"/>
      <c r="I181" s="14"/>
      <c r="J181" s="14"/>
    </row>
    <row r="182" spans="1:10">
      <c r="A182" s="14"/>
      <c r="B182" s="14"/>
      <c r="C182" s="14"/>
      <c r="D182" s="14"/>
      <c r="E182" s="14"/>
      <c r="F182" s="14"/>
      <c r="G182" s="14"/>
      <c r="H182" s="14"/>
      <c r="I182" s="14"/>
      <c r="J182" s="14"/>
    </row>
    <row r="183" spans="1:10">
      <c r="A183" s="14"/>
      <c r="B183" s="14"/>
      <c r="C183" s="14"/>
      <c r="D183" s="14"/>
      <c r="E183" s="14"/>
      <c r="F183" s="14"/>
      <c r="G183" s="14"/>
      <c r="H183" s="14"/>
      <c r="I183" s="14"/>
      <c r="J183" s="14"/>
    </row>
    <row r="184" spans="1:10">
      <c r="A184" s="14"/>
      <c r="B184" s="14"/>
      <c r="C184" s="14"/>
      <c r="D184" s="14"/>
      <c r="E184" s="14"/>
      <c r="F184" s="14"/>
      <c r="G184" s="14"/>
      <c r="H184" s="14"/>
      <c r="I184" s="14"/>
      <c r="J184" s="14"/>
    </row>
    <row r="185" spans="1:10">
      <c r="A185" s="14"/>
      <c r="B185" s="14"/>
      <c r="C185" s="14"/>
      <c r="D185" s="14"/>
      <c r="E185" s="14"/>
      <c r="F185" s="14"/>
      <c r="G185" s="14"/>
      <c r="H185" s="14"/>
      <c r="I185" s="14"/>
      <c r="J185" s="14"/>
    </row>
    <row r="186" spans="1:10">
      <c r="A186" s="14"/>
      <c r="B186" s="14"/>
      <c r="C186" s="14"/>
      <c r="D186" s="14"/>
      <c r="E186" s="14"/>
      <c r="F186" s="14"/>
      <c r="G186" s="14"/>
      <c r="H186" s="14"/>
      <c r="I186" s="14"/>
      <c r="J186" s="14"/>
    </row>
    <row r="187" spans="1:10">
      <c r="A187" s="14"/>
      <c r="B187" s="14"/>
      <c r="C187" s="14"/>
      <c r="D187" s="14"/>
      <c r="E187" s="14"/>
      <c r="F187" s="14"/>
      <c r="G187" s="14"/>
      <c r="H187" s="14"/>
      <c r="I187" s="14"/>
      <c r="J187" s="14"/>
    </row>
    <row r="188" spans="1:10">
      <c r="A188" s="14"/>
      <c r="B188" s="14"/>
      <c r="C188" s="14"/>
      <c r="D188" s="14"/>
      <c r="E188" s="14"/>
      <c r="F188" s="14"/>
      <c r="G188" s="14"/>
      <c r="H188" s="14"/>
      <c r="I188" s="14"/>
      <c r="J188" s="14"/>
    </row>
    <row r="189" spans="1:10">
      <c r="A189" s="14"/>
      <c r="B189" s="14"/>
      <c r="C189" s="14"/>
      <c r="D189" s="14"/>
      <c r="E189" s="14"/>
      <c r="F189" s="14"/>
      <c r="G189" s="14"/>
      <c r="H189" s="14"/>
      <c r="I189" s="14"/>
      <c r="J189" s="14"/>
    </row>
    <row r="190" spans="1:10">
      <c r="A190" s="14"/>
      <c r="B190" s="14"/>
      <c r="C190" s="14"/>
      <c r="D190" s="14"/>
      <c r="E190" s="14"/>
      <c r="F190" s="14"/>
      <c r="G190" s="14"/>
      <c r="H190" s="14"/>
      <c r="I190" s="14"/>
      <c r="J190" s="14"/>
    </row>
    <row r="191" spans="1:10">
      <c r="A191" s="14"/>
      <c r="B191" s="14"/>
      <c r="C191" s="14"/>
      <c r="D191" s="14"/>
      <c r="E191" s="14"/>
      <c r="F191" s="14"/>
      <c r="G191" s="14"/>
      <c r="H191" s="14"/>
      <c r="I191" s="14"/>
      <c r="J191" s="14"/>
    </row>
    <row r="192" spans="1:10">
      <c r="A192" s="14"/>
      <c r="B192" s="14"/>
      <c r="C192" s="14"/>
      <c r="D192" s="14"/>
      <c r="E192" s="14"/>
      <c r="F192" s="14"/>
      <c r="G192" s="14"/>
      <c r="H192" s="14"/>
      <c r="I192" s="14"/>
      <c r="J192" s="14"/>
    </row>
    <row r="193" spans="1:10">
      <c r="A193" s="14"/>
      <c r="B193" s="14"/>
      <c r="C193" s="14"/>
      <c r="D193" s="14"/>
      <c r="E193" s="14"/>
      <c r="F193" s="14"/>
      <c r="G193" s="14"/>
      <c r="H193" s="14"/>
      <c r="I193" s="14"/>
      <c r="J193" s="14"/>
    </row>
    <row r="194" spans="1:10">
      <c r="A194" s="14"/>
      <c r="B194" s="14"/>
      <c r="C194" s="14"/>
      <c r="D194" s="14"/>
      <c r="E194" s="14"/>
      <c r="F194" s="14"/>
      <c r="G194" s="14"/>
      <c r="H194" s="14"/>
      <c r="I194" s="14"/>
      <c r="J194" s="14"/>
    </row>
    <row r="195" spans="1:10">
      <c r="A195" s="14"/>
      <c r="B195" s="14"/>
      <c r="C195" s="14"/>
      <c r="D195" s="14"/>
      <c r="E195" s="14"/>
      <c r="F195" s="14"/>
      <c r="G195" s="14"/>
      <c r="H195" s="14"/>
      <c r="I195" s="14"/>
      <c r="J195" s="14"/>
    </row>
    <row r="196" spans="1:10">
      <c r="A196" s="14"/>
      <c r="B196" s="14"/>
      <c r="C196" s="14"/>
      <c r="D196" s="14"/>
      <c r="E196" s="14"/>
      <c r="F196" s="14"/>
      <c r="G196" s="14"/>
      <c r="H196" s="14"/>
      <c r="I196" s="14"/>
      <c r="J196" s="14"/>
    </row>
    <row r="197" spans="1:10">
      <c r="A197" s="14"/>
      <c r="B197" s="14"/>
      <c r="C197" s="14"/>
      <c r="D197" s="14"/>
      <c r="E197" s="14"/>
      <c r="F197" s="14"/>
      <c r="G197" s="14"/>
      <c r="H197" s="14"/>
      <c r="I197" s="14"/>
      <c r="J197" s="14"/>
    </row>
    <row r="198" spans="1:10">
      <c r="A198" s="14"/>
      <c r="B198" s="14"/>
      <c r="C198" s="14"/>
      <c r="D198" s="14"/>
      <c r="E198" s="14"/>
      <c r="F198" s="14"/>
      <c r="G198" s="14"/>
      <c r="H198" s="14"/>
      <c r="I198" s="14"/>
      <c r="J198" s="14"/>
    </row>
    <row r="199" spans="1:10">
      <c r="A199" s="14"/>
      <c r="B199" s="14"/>
      <c r="C199" s="14"/>
      <c r="D199" s="14"/>
      <c r="E199" s="14"/>
      <c r="F199" s="14"/>
      <c r="G199" s="14"/>
      <c r="H199" s="14"/>
      <c r="I199" s="14"/>
      <c r="J199" s="14"/>
    </row>
    <row r="200" spans="1:10">
      <c r="A200" s="14"/>
      <c r="B200" s="14"/>
      <c r="C200" s="14"/>
      <c r="D200" s="14"/>
      <c r="E200" s="14"/>
      <c r="F200" s="14"/>
      <c r="G200" s="14"/>
      <c r="H200" s="14"/>
      <c r="I200" s="14"/>
      <c r="J200" s="14"/>
    </row>
    <row r="201" spans="1:10">
      <c r="A201" s="14"/>
      <c r="B201" s="14"/>
      <c r="C201" s="14"/>
      <c r="D201" s="14"/>
      <c r="E201" s="14"/>
      <c r="F201" s="14"/>
      <c r="G201" s="14"/>
      <c r="H201" s="14"/>
      <c r="I201" s="14"/>
      <c r="J201" s="14"/>
    </row>
    <row r="202" spans="1:10">
      <c r="A202" s="14"/>
      <c r="B202" s="14"/>
      <c r="C202" s="14"/>
      <c r="D202" s="14"/>
      <c r="E202" s="14"/>
      <c r="F202" s="14"/>
      <c r="G202" s="14"/>
      <c r="H202" s="14"/>
      <c r="I202" s="14"/>
      <c r="J202" s="14"/>
    </row>
    <row r="203" spans="1:10">
      <c r="A203" s="14"/>
      <c r="B203" s="14"/>
      <c r="C203" s="14"/>
      <c r="D203" s="14"/>
      <c r="E203" s="14"/>
      <c r="F203" s="14"/>
      <c r="G203" s="14"/>
      <c r="H203" s="14"/>
      <c r="I203" s="14"/>
      <c r="J203" s="14"/>
    </row>
    <row r="204" spans="1:10">
      <c r="A204" s="14"/>
      <c r="B204" s="14"/>
      <c r="C204" s="14"/>
      <c r="D204" s="14"/>
      <c r="E204" s="14"/>
      <c r="F204" s="14"/>
      <c r="G204" s="14"/>
      <c r="H204" s="14"/>
      <c r="I204" s="14"/>
      <c r="J204" s="14"/>
    </row>
    <row r="205" spans="1:10">
      <c r="A205" s="14"/>
      <c r="B205" s="14"/>
      <c r="C205" s="14"/>
      <c r="D205" s="14"/>
      <c r="E205" s="14"/>
      <c r="F205" s="14"/>
      <c r="G205" s="14"/>
      <c r="H205" s="14"/>
      <c r="I205" s="14"/>
      <c r="J205" s="14"/>
    </row>
    <row r="206" spans="1:10">
      <c r="A206" s="14"/>
      <c r="B206" s="14"/>
      <c r="C206" s="14"/>
      <c r="D206" s="14"/>
      <c r="E206" s="14"/>
      <c r="F206" s="14"/>
      <c r="G206" s="14"/>
      <c r="H206" s="14"/>
      <c r="I206" s="14"/>
      <c r="J206" s="14"/>
    </row>
    <row r="207" spans="1:10">
      <c r="A207" s="14"/>
      <c r="B207" s="14"/>
      <c r="C207" s="14"/>
      <c r="D207" s="14"/>
      <c r="E207" s="14"/>
      <c r="F207" s="14"/>
      <c r="G207" s="14"/>
      <c r="H207" s="14"/>
      <c r="I207" s="14"/>
      <c r="J207" s="14"/>
    </row>
    <row r="208" spans="1:10">
      <c r="A208" s="14"/>
      <c r="B208" s="14"/>
      <c r="C208" s="14"/>
      <c r="D208" s="14"/>
      <c r="E208" s="14"/>
      <c r="F208" s="14"/>
      <c r="G208" s="14"/>
      <c r="H208" s="14"/>
      <c r="I208" s="14"/>
      <c r="J208" s="14"/>
    </row>
    <row r="209" spans="1:10">
      <c r="A209" s="14"/>
      <c r="B209" s="14"/>
      <c r="C209" s="14"/>
      <c r="D209" s="14"/>
      <c r="E209" s="14"/>
      <c r="F209" s="14"/>
      <c r="G209" s="14"/>
      <c r="H209" s="14"/>
      <c r="I209" s="14"/>
      <c r="J209" s="14"/>
    </row>
    <row r="210" spans="1:10">
      <c r="A210" s="14"/>
      <c r="B210" s="14"/>
      <c r="C210" s="14"/>
      <c r="D210" s="14"/>
      <c r="E210" s="14"/>
      <c r="F210" s="14"/>
      <c r="G210" s="14"/>
      <c r="H210" s="14"/>
      <c r="I210" s="14"/>
      <c r="J210" s="14"/>
    </row>
    <row r="211" spans="1:10">
      <c r="A211" s="14"/>
      <c r="B211" s="14"/>
      <c r="C211" s="14"/>
      <c r="D211" s="14"/>
      <c r="E211" s="14"/>
      <c r="F211" s="14"/>
      <c r="G211" s="14"/>
      <c r="H211" s="14"/>
      <c r="I211" s="14"/>
      <c r="J211" s="14"/>
    </row>
    <row r="212" spans="1:10">
      <c r="A212" s="14"/>
      <c r="B212" s="14"/>
      <c r="C212" s="14"/>
      <c r="D212" s="14"/>
      <c r="E212" s="14"/>
      <c r="F212" s="14"/>
      <c r="G212" s="14"/>
      <c r="H212" s="14"/>
      <c r="I212" s="14"/>
      <c r="J212" s="14"/>
    </row>
    <row r="213" spans="1:10">
      <c r="A213" s="14"/>
      <c r="B213" s="14"/>
      <c r="C213" s="14"/>
      <c r="D213" s="14"/>
      <c r="E213" s="14"/>
      <c r="F213" s="14"/>
      <c r="G213" s="14"/>
      <c r="H213" s="14"/>
      <c r="I213" s="14"/>
      <c r="J213" s="14"/>
    </row>
    <row r="214" spans="1:10">
      <c r="A214" s="14"/>
      <c r="B214" s="14"/>
      <c r="C214" s="14"/>
      <c r="D214" s="14"/>
      <c r="E214" s="14"/>
      <c r="F214" s="14"/>
      <c r="G214" s="14"/>
      <c r="H214" s="14"/>
      <c r="I214" s="14"/>
      <c r="J214" s="14"/>
    </row>
    <row r="215" spans="1:10">
      <c r="A215" s="14"/>
      <c r="B215" s="14"/>
      <c r="C215" s="14"/>
      <c r="D215" s="14"/>
      <c r="E215" s="14"/>
      <c r="F215" s="14"/>
      <c r="G215" s="14"/>
      <c r="H215" s="14"/>
      <c r="I215" s="14"/>
      <c r="J215" s="14"/>
    </row>
  </sheetData>
  <mergeCells count="1">
    <mergeCell ref="A1:J1"/>
  </mergeCells>
  <hyperlinks>
    <hyperlink ref="J59" r:id="rId1" display="+@sum(EB76:EB82)"/>
    <hyperlink ref="J89" r:id="rId2" display="+@sum(EB76:EB82)"/>
  </hyperlinks>
  <pageMargins left="0.7" right="0.7" top="0.75" bottom="0.75" header="0.3" footer="0.3"/>
  <pageSetup orientation="portrait" r:id="rId3"/>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E88"/>
  <sheetViews>
    <sheetView workbookViewId="0">
      <pane xSplit="61" topLeftCell="DG1" activePane="topRight" state="frozen"/>
      <selection activeCell="A40" sqref="A40"/>
      <selection pane="topRight" activeCell="DS63" sqref="DS63"/>
    </sheetView>
  </sheetViews>
  <sheetFormatPr defaultColWidth="9.109375" defaultRowHeight="13.2"/>
  <cols>
    <col min="1" max="1" width="14" style="101" customWidth="1"/>
    <col min="2" max="54" width="14" style="96" hidden="1" customWidth="1"/>
    <col min="55" max="55" width="14" style="101" hidden="1" customWidth="1"/>
    <col min="56" max="60" width="14" style="96" hidden="1" customWidth="1"/>
    <col min="61" max="61" width="11.33203125" style="96" hidden="1" customWidth="1"/>
    <col min="62" max="62" width="15.109375" style="96" customWidth="1"/>
    <col min="63" max="72" width="15.109375" style="96" hidden="1" customWidth="1"/>
    <col min="73" max="74" width="15.109375" style="102" hidden="1" customWidth="1"/>
    <col min="75" max="75" width="15.109375" style="96" hidden="1" customWidth="1"/>
    <col min="76" max="85" width="15.109375" style="101" hidden="1" customWidth="1"/>
    <col min="86" max="86" width="1.88671875" style="101" customWidth="1"/>
    <col min="87" max="110" width="15.109375" style="101" customWidth="1"/>
    <col min="111" max="111" width="1.88671875" style="101" customWidth="1"/>
    <col min="112" max="135" width="15.109375" style="101" customWidth="1"/>
    <col min="136" max="16384" width="9.109375" style="101"/>
  </cols>
  <sheetData>
    <row r="1" spans="1:135" ht="16.5" customHeight="1">
      <c r="A1" s="469" t="s">
        <v>129</v>
      </c>
      <c r="B1" s="469"/>
      <c r="C1" s="469"/>
      <c r="D1" s="469"/>
      <c r="E1" s="469"/>
      <c r="F1" s="469"/>
      <c r="G1" s="469"/>
      <c r="H1" s="469"/>
      <c r="I1" s="469"/>
      <c r="J1" s="469"/>
      <c r="K1" s="469"/>
      <c r="L1" s="469"/>
      <c r="M1" s="469"/>
      <c r="N1" s="469"/>
      <c r="O1" s="469"/>
      <c r="P1" s="469"/>
      <c r="Q1" s="469"/>
      <c r="R1" s="469"/>
      <c r="S1" s="469"/>
      <c r="T1" s="469"/>
      <c r="U1" s="469"/>
      <c r="V1" s="469"/>
      <c r="W1" s="469"/>
      <c r="X1" s="469"/>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69"/>
      <c r="AW1" s="469"/>
      <c r="AX1" s="469"/>
      <c r="AY1" s="469"/>
      <c r="AZ1" s="469"/>
      <c r="BA1" s="469"/>
      <c r="BB1" s="469"/>
      <c r="BC1" s="469"/>
      <c r="BD1" s="469"/>
      <c r="BE1" s="469"/>
      <c r="BF1" s="469"/>
      <c r="BG1" s="469"/>
      <c r="BH1" s="469"/>
      <c r="BI1" s="469"/>
      <c r="BJ1" s="469"/>
      <c r="BK1" s="469"/>
      <c r="BL1" s="469"/>
      <c r="BM1" s="469"/>
      <c r="BN1" s="469"/>
      <c r="BO1" s="469"/>
      <c r="BP1" s="469"/>
      <c r="BQ1" s="469"/>
      <c r="BR1" s="469"/>
      <c r="BS1" s="469"/>
      <c r="BT1" s="469"/>
      <c r="BU1" s="469"/>
      <c r="BV1" s="469"/>
      <c r="BW1" s="469"/>
      <c r="BX1" s="469"/>
      <c r="BY1" s="469"/>
      <c r="BZ1" s="469"/>
      <c r="CA1" s="469"/>
      <c r="CB1" s="469"/>
      <c r="CC1" s="469"/>
      <c r="CD1" s="469"/>
      <c r="CE1" s="469"/>
      <c r="CF1" s="469"/>
      <c r="CG1" s="469"/>
      <c r="CH1" s="469"/>
      <c r="CI1" s="469"/>
      <c r="CJ1" s="469"/>
      <c r="CK1" s="469"/>
      <c r="CL1" s="469"/>
      <c r="CM1" s="469"/>
      <c r="CN1" s="469"/>
      <c r="CO1" s="469"/>
      <c r="CP1" s="469"/>
      <c r="CQ1" s="469"/>
      <c r="CR1" s="469"/>
      <c r="CS1" s="469"/>
      <c r="CT1" s="469"/>
      <c r="CU1" s="469"/>
      <c r="CV1" s="469"/>
      <c r="CW1" s="469"/>
      <c r="CX1" s="469"/>
      <c r="CY1" s="469"/>
      <c r="CZ1" s="469"/>
      <c r="DA1" s="469"/>
      <c r="DB1" s="469"/>
      <c r="DC1" s="469"/>
      <c r="DD1" s="469"/>
      <c r="DE1" s="469"/>
      <c r="DF1" s="469"/>
      <c r="DH1" s="489" t="s">
        <v>129</v>
      </c>
      <c r="DI1" s="490"/>
      <c r="DJ1" s="490"/>
      <c r="DK1" s="490"/>
      <c r="DL1" s="490"/>
      <c r="DM1" s="490"/>
      <c r="DN1" s="490"/>
      <c r="DO1" s="490"/>
      <c r="DP1" s="490"/>
      <c r="DQ1" s="490"/>
      <c r="DR1" s="490"/>
      <c r="DS1" s="490"/>
      <c r="DT1" s="490"/>
      <c r="DU1" s="490"/>
      <c r="DV1" s="490"/>
      <c r="DW1" s="490"/>
      <c r="DX1" s="490"/>
      <c r="DY1" s="490"/>
      <c r="DZ1" s="490"/>
      <c r="EA1" s="490"/>
      <c r="EB1" s="490"/>
      <c r="EC1" s="490"/>
      <c r="ED1" s="490"/>
      <c r="EE1" s="490"/>
    </row>
    <row r="2" spans="1:135" ht="22.5" customHeight="1" thickBot="1">
      <c r="A2" s="470" t="s">
        <v>130</v>
      </c>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470"/>
      <c r="AV2" s="470"/>
      <c r="AW2" s="470"/>
      <c r="AX2" s="470"/>
      <c r="AY2" s="470"/>
      <c r="AZ2" s="470"/>
      <c r="BA2" s="470"/>
      <c r="BB2" s="470"/>
      <c r="BC2" s="470"/>
      <c r="BD2" s="470"/>
      <c r="BE2" s="470"/>
      <c r="BF2" s="470"/>
      <c r="BG2" s="470"/>
      <c r="BH2" s="470"/>
      <c r="BI2" s="470"/>
      <c r="BJ2" s="470"/>
      <c r="BK2" s="470"/>
      <c r="BL2" s="470"/>
      <c r="BM2" s="470"/>
      <c r="BN2" s="470"/>
      <c r="BO2" s="470"/>
      <c r="BP2" s="470"/>
      <c r="BQ2" s="470"/>
      <c r="BR2" s="470"/>
      <c r="BS2" s="470"/>
      <c r="BT2" s="470"/>
      <c r="BU2" s="470"/>
      <c r="BV2" s="470"/>
      <c r="BW2" s="470"/>
      <c r="BX2" s="470"/>
      <c r="BY2" s="470"/>
      <c r="BZ2" s="470"/>
      <c r="CA2" s="470"/>
      <c r="CB2" s="470"/>
      <c r="CC2" s="470"/>
      <c r="CD2" s="470"/>
      <c r="CE2" s="470"/>
      <c r="CF2" s="470"/>
      <c r="CG2" s="470"/>
      <c r="CH2" s="470"/>
      <c r="CI2" s="470"/>
      <c r="CJ2" s="470"/>
      <c r="CK2" s="470"/>
      <c r="CL2" s="470"/>
      <c r="CM2" s="470"/>
      <c r="CN2" s="470"/>
      <c r="CO2" s="470"/>
      <c r="CP2" s="470"/>
      <c r="CQ2" s="470"/>
      <c r="CR2" s="470"/>
      <c r="CS2" s="470"/>
      <c r="CT2" s="470"/>
      <c r="CU2" s="470"/>
      <c r="CV2" s="470"/>
      <c r="CW2" s="470"/>
      <c r="CX2" s="470"/>
      <c r="CY2" s="470"/>
      <c r="CZ2" s="470"/>
      <c r="DA2" s="470"/>
      <c r="DB2" s="470"/>
      <c r="DC2" s="470"/>
      <c r="DD2" s="470"/>
      <c r="DE2" s="470"/>
      <c r="DF2" s="470"/>
      <c r="DH2" s="491" t="s">
        <v>176</v>
      </c>
      <c r="DI2" s="491"/>
      <c r="DJ2" s="491"/>
      <c r="DK2" s="491"/>
      <c r="DL2" s="491"/>
      <c r="DM2" s="491"/>
      <c r="DN2" s="491"/>
      <c r="DO2" s="491"/>
      <c r="DP2" s="491"/>
      <c r="DQ2" s="491"/>
      <c r="DR2" s="491"/>
      <c r="DS2" s="491"/>
      <c r="DT2" s="491"/>
      <c r="DU2" s="491"/>
      <c r="DV2" s="491"/>
      <c r="DW2" s="491"/>
      <c r="DX2" s="491"/>
      <c r="DY2" s="491"/>
      <c r="DZ2" s="491"/>
      <c r="EA2" s="491"/>
      <c r="EB2" s="491"/>
      <c r="EC2" s="491"/>
      <c r="ED2" s="491"/>
      <c r="EE2" s="491"/>
    </row>
    <row r="3" spans="1:135" ht="22.5" customHeight="1" thickBot="1">
      <c r="A3" s="279"/>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477">
        <v>2015</v>
      </c>
      <c r="BK3" s="478"/>
      <c r="BL3" s="478"/>
      <c r="BM3" s="478"/>
      <c r="BN3" s="478"/>
      <c r="BO3" s="478"/>
      <c r="BP3" s="478"/>
      <c r="BQ3" s="478"/>
      <c r="BR3" s="478"/>
      <c r="BS3" s="478"/>
      <c r="BT3" s="478"/>
      <c r="BU3" s="478"/>
      <c r="BV3" s="478"/>
      <c r="BW3" s="478"/>
      <c r="BX3" s="478"/>
      <c r="BY3" s="478"/>
      <c r="BZ3" s="478"/>
      <c r="CA3" s="478"/>
      <c r="CB3" s="478"/>
      <c r="CC3" s="478"/>
      <c r="CD3" s="478"/>
      <c r="CE3" s="478"/>
      <c r="CF3" s="478"/>
      <c r="CG3" s="479"/>
      <c r="CH3" s="280"/>
      <c r="CI3" s="480">
        <v>2016</v>
      </c>
      <c r="CJ3" s="481"/>
      <c r="CK3" s="481"/>
      <c r="CL3" s="481"/>
      <c r="CM3" s="481"/>
      <c r="CN3" s="481"/>
      <c r="CO3" s="481"/>
      <c r="CP3" s="481"/>
      <c r="CQ3" s="481"/>
      <c r="CR3" s="481"/>
      <c r="CS3" s="481"/>
      <c r="CT3" s="481"/>
      <c r="CU3" s="481"/>
      <c r="CV3" s="481"/>
      <c r="CW3" s="481"/>
      <c r="CX3" s="481"/>
      <c r="CY3" s="481"/>
      <c r="CZ3" s="481"/>
      <c r="DA3" s="481"/>
      <c r="DB3" s="481"/>
      <c r="DC3" s="481"/>
      <c r="DD3" s="481"/>
      <c r="DE3" s="481"/>
      <c r="DF3" s="482"/>
      <c r="DG3" s="409"/>
      <c r="DH3" s="486">
        <v>2017</v>
      </c>
      <c r="DI3" s="487"/>
      <c r="DJ3" s="487"/>
      <c r="DK3" s="487"/>
      <c r="DL3" s="487"/>
      <c r="DM3" s="487"/>
      <c r="DN3" s="487"/>
      <c r="DO3" s="487"/>
      <c r="DP3" s="487"/>
      <c r="DQ3" s="487"/>
      <c r="DR3" s="487"/>
      <c r="DS3" s="487"/>
      <c r="DT3" s="487"/>
      <c r="DU3" s="487"/>
      <c r="DV3" s="487"/>
      <c r="DW3" s="487"/>
      <c r="DX3" s="487"/>
      <c r="DY3" s="487"/>
      <c r="DZ3" s="487"/>
      <c r="EA3" s="487"/>
      <c r="EB3" s="487"/>
      <c r="EC3" s="487"/>
      <c r="ED3" s="487"/>
      <c r="EE3" s="488"/>
    </row>
    <row r="4" spans="1:135" ht="15" customHeight="1">
      <c r="A4" s="483" t="s">
        <v>64</v>
      </c>
      <c r="B4" s="476">
        <v>2010</v>
      </c>
      <c r="C4" s="476"/>
      <c r="D4" s="476"/>
      <c r="E4" s="476"/>
      <c r="F4" s="476"/>
      <c r="G4" s="476"/>
      <c r="H4" s="476"/>
      <c r="I4" s="476"/>
      <c r="J4" s="476"/>
      <c r="K4" s="476"/>
      <c r="L4" s="476"/>
      <c r="M4" s="485"/>
      <c r="N4" s="475">
        <v>2011</v>
      </c>
      <c r="O4" s="476"/>
      <c r="P4" s="476"/>
      <c r="Q4" s="476"/>
      <c r="R4" s="476"/>
      <c r="S4" s="476"/>
      <c r="T4" s="476"/>
      <c r="U4" s="476"/>
      <c r="V4" s="476"/>
      <c r="W4" s="476"/>
      <c r="X4" s="476"/>
      <c r="Y4" s="485"/>
      <c r="Z4" s="475">
        <v>2012</v>
      </c>
      <c r="AA4" s="476"/>
      <c r="AB4" s="476"/>
      <c r="AC4" s="476"/>
      <c r="AD4" s="476"/>
      <c r="AE4" s="476"/>
      <c r="AF4" s="476"/>
      <c r="AG4" s="476"/>
      <c r="AH4" s="476"/>
      <c r="AI4" s="476"/>
      <c r="AJ4" s="476"/>
      <c r="AK4" s="485"/>
      <c r="AL4" s="475">
        <v>2013</v>
      </c>
      <c r="AM4" s="476"/>
      <c r="AN4" s="476"/>
      <c r="AO4" s="476"/>
      <c r="AP4" s="476"/>
      <c r="AQ4" s="476"/>
      <c r="AR4" s="476"/>
      <c r="AS4" s="476"/>
      <c r="AT4" s="476"/>
      <c r="AU4" s="476"/>
      <c r="AV4" s="476"/>
      <c r="AW4" s="485"/>
      <c r="AX4" s="475">
        <v>2014</v>
      </c>
      <c r="AY4" s="476"/>
      <c r="AZ4" s="476"/>
      <c r="BA4" s="476"/>
      <c r="BB4" s="476"/>
      <c r="BC4" s="476"/>
      <c r="BD4" s="476"/>
      <c r="BE4" s="476"/>
      <c r="BF4" s="476"/>
      <c r="BG4" s="476"/>
      <c r="BH4" s="476"/>
      <c r="BI4" s="476"/>
      <c r="BJ4" s="473" t="s">
        <v>131</v>
      </c>
      <c r="BK4" s="474"/>
      <c r="BL4" s="473" t="s">
        <v>132</v>
      </c>
      <c r="BM4" s="474"/>
      <c r="BN4" s="473" t="s">
        <v>133</v>
      </c>
      <c r="BO4" s="474"/>
      <c r="BP4" s="473" t="s">
        <v>134</v>
      </c>
      <c r="BQ4" s="474"/>
      <c r="BR4" s="473" t="s">
        <v>135</v>
      </c>
      <c r="BS4" s="474"/>
      <c r="BT4" s="473" t="s">
        <v>136</v>
      </c>
      <c r="BU4" s="474"/>
      <c r="BV4" s="473" t="s">
        <v>137</v>
      </c>
      <c r="BW4" s="474"/>
      <c r="BX4" s="473" t="s">
        <v>138</v>
      </c>
      <c r="BY4" s="474"/>
      <c r="BZ4" s="473" t="s">
        <v>139</v>
      </c>
      <c r="CA4" s="474"/>
      <c r="CB4" s="473" t="s">
        <v>140</v>
      </c>
      <c r="CC4" s="474"/>
      <c r="CD4" s="473" t="s">
        <v>141</v>
      </c>
      <c r="CE4" s="474"/>
      <c r="CF4" s="473" t="s">
        <v>142</v>
      </c>
      <c r="CG4" s="474"/>
      <c r="CH4" s="281"/>
      <c r="CI4" s="473" t="s">
        <v>143</v>
      </c>
      <c r="CJ4" s="474"/>
      <c r="CK4" s="471" t="s">
        <v>144</v>
      </c>
      <c r="CL4" s="472"/>
      <c r="CM4" s="471" t="s">
        <v>145</v>
      </c>
      <c r="CN4" s="472"/>
      <c r="CO4" s="471" t="s">
        <v>146</v>
      </c>
      <c r="CP4" s="472"/>
      <c r="CQ4" s="471" t="s">
        <v>147</v>
      </c>
      <c r="CR4" s="472"/>
      <c r="CS4" s="471" t="s">
        <v>148</v>
      </c>
      <c r="CT4" s="472"/>
      <c r="CU4" s="471" t="s">
        <v>149</v>
      </c>
      <c r="CV4" s="472"/>
      <c r="CW4" s="471" t="s">
        <v>150</v>
      </c>
      <c r="CX4" s="472"/>
      <c r="CY4" s="471" t="s">
        <v>151</v>
      </c>
      <c r="CZ4" s="472"/>
      <c r="DA4" s="471" t="s">
        <v>152</v>
      </c>
      <c r="DB4" s="472"/>
      <c r="DC4" s="471" t="s">
        <v>153</v>
      </c>
      <c r="DD4" s="472"/>
      <c r="DE4" s="471" t="s">
        <v>154</v>
      </c>
      <c r="DF4" s="472"/>
      <c r="DG4" s="409"/>
      <c r="DH4" s="471" t="s">
        <v>175</v>
      </c>
      <c r="DI4" s="472"/>
      <c r="DJ4" s="471" t="s">
        <v>177</v>
      </c>
      <c r="DK4" s="472"/>
      <c r="DL4" s="471" t="s">
        <v>178</v>
      </c>
      <c r="DM4" s="472"/>
      <c r="DN4" s="471" t="s">
        <v>179</v>
      </c>
      <c r="DO4" s="472"/>
      <c r="DP4" s="471" t="s">
        <v>180</v>
      </c>
      <c r="DQ4" s="472"/>
      <c r="DR4" s="471" t="s">
        <v>181</v>
      </c>
      <c r="DS4" s="472"/>
      <c r="DT4" s="471" t="s">
        <v>182</v>
      </c>
      <c r="DU4" s="472"/>
      <c r="DV4" s="471" t="s">
        <v>183</v>
      </c>
      <c r="DW4" s="472"/>
      <c r="DX4" s="471" t="s">
        <v>184</v>
      </c>
      <c r="DY4" s="472"/>
      <c r="DZ4" s="471"/>
      <c r="EA4" s="472"/>
      <c r="EB4" s="471"/>
      <c r="EC4" s="472"/>
      <c r="ED4" s="471"/>
      <c r="EE4" s="472"/>
    </row>
    <row r="5" spans="1:135" ht="13.8" thickBot="1">
      <c r="A5" s="484"/>
      <c r="B5" s="127">
        <v>40188</v>
      </c>
      <c r="C5" s="127">
        <v>40219</v>
      </c>
      <c r="D5" s="127">
        <v>40247</v>
      </c>
      <c r="E5" s="127">
        <v>40278</v>
      </c>
      <c r="F5" s="127">
        <v>40308</v>
      </c>
      <c r="G5" s="127">
        <v>40339</v>
      </c>
      <c r="H5" s="127">
        <v>40369</v>
      </c>
      <c r="I5" s="127">
        <v>40400</v>
      </c>
      <c r="J5" s="127">
        <v>40431</v>
      </c>
      <c r="K5" s="127">
        <v>40461</v>
      </c>
      <c r="L5" s="127">
        <v>40492</v>
      </c>
      <c r="M5" s="128">
        <v>40522</v>
      </c>
      <c r="N5" s="129">
        <v>40544</v>
      </c>
      <c r="O5" s="127">
        <v>40575</v>
      </c>
      <c r="P5" s="127">
        <v>40603</v>
      </c>
      <c r="Q5" s="127">
        <v>40634</v>
      </c>
      <c r="R5" s="127">
        <v>40664</v>
      </c>
      <c r="S5" s="127">
        <v>40695</v>
      </c>
      <c r="T5" s="127">
        <v>40725</v>
      </c>
      <c r="U5" s="127">
        <v>40756</v>
      </c>
      <c r="V5" s="127">
        <v>40787</v>
      </c>
      <c r="W5" s="127">
        <v>40817</v>
      </c>
      <c r="X5" s="127">
        <v>40848</v>
      </c>
      <c r="Y5" s="128">
        <v>40878</v>
      </c>
      <c r="Z5" s="129">
        <v>40909</v>
      </c>
      <c r="AA5" s="127">
        <v>40940</v>
      </c>
      <c r="AB5" s="127">
        <v>40969</v>
      </c>
      <c r="AC5" s="127">
        <v>41000</v>
      </c>
      <c r="AD5" s="127">
        <v>41030</v>
      </c>
      <c r="AE5" s="127">
        <v>41061</v>
      </c>
      <c r="AF5" s="127">
        <v>41091</v>
      </c>
      <c r="AG5" s="127">
        <v>41122</v>
      </c>
      <c r="AH5" s="127">
        <v>41153</v>
      </c>
      <c r="AI5" s="127">
        <v>41183</v>
      </c>
      <c r="AJ5" s="127">
        <v>41214</v>
      </c>
      <c r="AK5" s="128">
        <v>41244</v>
      </c>
      <c r="AL5" s="129">
        <v>41275</v>
      </c>
      <c r="AM5" s="127">
        <v>41306</v>
      </c>
      <c r="AN5" s="127">
        <v>41334</v>
      </c>
      <c r="AO5" s="127">
        <v>41365</v>
      </c>
      <c r="AP5" s="127">
        <v>41395</v>
      </c>
      <c r="AQ5" s="127">
        <v>41426</v>
      </c>
      <c r="AR5" s="127">
        <v>41456</v>
      </c>
      <c r="AS5" s="127">
        <v>41487</v>
      </c>
      <c r="AT5" s="127">
        <v>41518</v>
      </c>
      <c r="AU5" s="127">
        <v>41548</v>
      </c>
      <c r="AV5" s="127">
        <v>41579</v>
      </c>
      <c r="AW5" s="128">
        <v>41609</v>
      </c>
      <c r="AX5" s="130">
        <v>41640</v>
      </c>
      <c r="AY5" s="131">
        <v>41671</v>
      </c>
      <c r="AZ5" s="131">
        <v>41699</v>
      </c>
      <c r="BA5" s="131">
        <v>41730</v>
      </c>
      <c r="BB5" s="131">
        <v>41760</v>
      </c>
      <c r="BC5" s="131">
        <v>41791</v>
      </c>
      <c r="BD5" s="131">
        <v>41821</v>
      </c>
      <c r="BE5" s="131">
        <v>41852</v>
      </c>
      <c r="BF5" s="131">
        <v>41883</v>
      </c>
      <c r="BG5" s="131">
        <v>41913</v>
      </c>
      <c r="BH5" s="131">
        <v>41944</v>
      </c>
      <c r="BI5" s="131">
        <v>41974</v>
      </c>
      <c r="BJ5" s="282" t="s">
        <v>155</v>
      </c>
      <c r="BK5" s="283" t="s">
        <v>156</v>
      </c>
      <c r="BL5" s="282" t="s">
        <v>155</v>
      </c>
      <c r="BM5" s="283" t="s">
        <v>156</v>
      </c>
      <c r="BN5" s="282" t="s">
        <v>155</v>
      </c>
      <c r="BO5" s="283" t="s">
        <v>156</v>
      </c>
      <c r="BP5" s="282" t="s">
        <v>155</v>
      </c>
      <c r="BQ5" s="283" t="s">
        <v>156</v>
      </c>
      <c r="BR5" s="282" t="s">
        <v>155</v>
      </c>
      <c r="BS5" s="283" t="s">
        <v>156</v>
      </c>
      <c r="BT5" s="282" t="s">
        <v>155</v>
      </c>
      <c r="BU5" s="283" t="s">
        <v>156</v>
      </c>
      <c r="BV5" s="282" t="s">
        <v>155</v>
      </c>
      <c r="BW5" s="283" t="s">
        <v>156</v>
      </c>
      <c r="BX5" s="282" t="s">
        <v>155</v>
      </c>
      <c r="BY5" s="283" t="s">
        <v>156</v>
      </c>
      <c r="BZ5" s="282" t="s">
        <v>155</v>
      </c>
      <c r="CA5" s="283" t="s">
        <v>156</v>
      </c>
      <c r="CB5" s="282" t="s">
        <v>155</v>
      </c>
      <c r="CC5" s="283" t="s">
        <v>156</v>
      </c>
      <c r="CD5" s="282" t="s">
        <v>155</v>
      </c>
      <c r="CE5" s="283" t="s">
        <v>156</v>
      </c>
      <c r="CF5" s="282" t="s">
        <v>155</v>
      </c>
      <c r="CG5" s="283" t="s">
        <v>156</v>
      </c>
      <c r="CH5" s="284"/>
      <c r="CI5" s="282" t="s">
        <v>155</v>
      </c>
      <c r="CJ5" s="283" t="s">
        <v>156</v>
      </c>
      <c r="CK5" s="282" t="s">
        <v>155</v>
      </c>
      <c r="CL5" s="285" t="s">
        <v>156</v>
      </c>
      <c r="CM5" s="282" t="s">
        <v>155</v>
      </c>
      <c r="CN5" s="285" t="s">
        <v>156</v>
      </c>
      <c r="CO5" s="282" t="s">
        <v>155</v>
      </c>
      <c r="CP5" s="285" t="s">
        <v>156</v>
      </c>
      <c r="CQ5" s="282" t="s">
        <v>155</v>
      </c>
      <c r="CR5" s="283" t="s">
        <v>156</v>
      </c>
      <c r="CS5" s="282" t="s">
        <v>155</v>
      </c>
      <c r="CT5" s="285" t="s">
        <v>156</v>
      </c>
      <c r="CU5" s="282" t="s">
        <v>155</v>
      </c>
      <c r="CV5" s="285" t="s">
        <v>156</v>
      </c>
      <c r="CW5" s="282" t="s">
        <v>155</v>
      </c>
      <c r="CX5" s="285" t="s">
        <v>156</v>
      </c>
      <c r="CY5" s="282" t="s">
        <v>155</v>
      </c>
      <c r="CZ5" s="285" t="s">
        <v>156</v>
      </c>
      <c r="DA5" s="282" t="s">
        <v>155</v>
      </c>
      <c r="DB5" s="285" t="s">
        <v>156</v>
      </c>
      <c r="DC5" s="282" t="s">
        <v>155</v>
      </c>
      <c r="DD5" s="285" t="s">
        <v>156</v>
      </c>
      <c r="DE5" s="282" t="s">
        <v>155</v>
      </c>
      <c r="DF5" s="285" t="s">
        <v>156</v>
      </c>
      <c r="DG5" s="409"/>
      <c r="DH5" s="282" t="s">
        <v>155</v>
      </c>
      <c r="DI5" s="285" t="s">
        <v>156</v>
      </c>
      <c r="DJ5" s="282" t="s">
        <v>155</v>
      </c>
      <c r="DK5" s="285" t="s">
        <v>156</v>
      </c>
      <c r="DL5" s="282" t="s">
        <v>155</v>
      </c>
      <c r="DM5" s="285" t="s">
        <v>156</v>
      </c>
      <c r="DN5" s="282" t="s">
        <v>155</v>
      </c>
      <c r="DO5" s="285" t="s">
        <v>156</v>
      </c>
      <c r="DP5" s="282" t="s">
        <v>155</v>
      </c>
      <c r="DQ5" s="285" t="s">
        <v>156</v>
      </c>
      <c r="DR5" s="282" t="s">
        <v>155</v>
      </c>
      <c r="DS5" s="285" t="s">
        <v>156</v>
      </c>
      <c r="DT5" s="282" t="s">
        <v>155</v>
      </c>
      <c r="DU5" s="285" t="s">
        <v>156</v>
      </c>
      <c r="DV5" s="282" t="s">
        <v>155</v>
      </c>
      <c r="DW5" s="285" t="s">
        <v>156</v>
      </c>
      <c r="DX5" s="282" t="s">
        <v>155</v>
      </c>
      <c r="DY5" s="285" t="s">
        <v>156</v>
      </c>
      <c r="DZ5" s="282" t="s">
        <v>155</v>
      </c>
      <c r="EA5" s="285" t="s">
        <v>156</v>
      </c>
      <c r="EB5" s="282" t="s">
        <v>155</v>
      </c>
      <c r="EC5" s="285" t="s">
        <v>156</v>
      </c>
      <c r="ED5" s="282" t="s">
        <v>155</v>
      </c>
      <c r="EE5" s="285" t="s">
        <v>156</v>
      </c>
    </row>
    <row r="6" spans="1:135">
      <c r="A6" s="112" t="s">
        <v>65</v>
      </c>
      <c r="B6" s="113">
        <v>15917</v>
      </c>
      <c r="C6" s="113">
        <v>51836</v>
      </c>
      <c r="D6" s="113">
        <v>22864</v>
      </c>
      <c r="E6" s="113">
        <v>62448</v>
      </c>
      <c r="F6" s="113">
        <v>23499</v>
      </c>
      <c r="G6" s="113">
        <v>28401</v>
      </c>
      <c r="H6" s="113">
        <v>100032</v>
      </c>
      <c r="I6" s="113">
        <v>44047</v>
      </c>
      <c r="J6" s="113">
        <v>75528</v>
      </c>
      <c r="K6" s="113">
        <v>99353</v>
      </c>
      <c r="L6" s="113">
        <v>53478</v>
      </c>
      <c r="M6" s="114">
        <v>30816</v>
      </c>
      <c r="N6" s="115">
        <v>40300</v>
      </c>
      <c r="O6" s="113">
        <v>58858</v>
      </c>
      <c r="P6" s="113">
        <v>21134</v>
      </c>
      <c r="Q6" s="113">
        <v>33684</v>
      </c>
      <c r="R6" s="113">
        <v>62685</v>
      </c>
      <c r="S6" s="113">
        <v>36036</v>
      </c>
      <c r="T6" s="113">
        <v>104688</v>
      </c>
      <c r="U6" s="113">
        <v>54423</v>
      </c>
      <c r="V6" s="113">
        <v>36867</v>
      </c>
      <c r="W6" s="113">
        <v>94794</v>
      </c>
      <c r="X6" s="113">
        <v>107754</v>
      </c>
      <c r="Y6" s="114">
        <v>34585</v>
      </c>
      <c r="Z6" s="115">
        <v>28462</v>
      </c>
      <c r="AA6" s="113">
        <v>87957</v>
      </c>
      <c r="AB6" s="113">
        <v>17636</v>
      </c>
      <c r="AC6" s="113">
        <v>35358</v>
      </c>
      <c r="AD6" s="113">
        <v>83266</v>
      </c>
      <c r="AE6" s="113">
        <v>30470</v>
      </c>
      <c r="AF6" s="113">
        <v>82555</v>
      </c>
      <c r="AG6" s="113">
        <v>49259</v>
      </c>
      <c r="AH6" s="113">
        <v>82872</v>
      </c>
      <c r="AI6" s="113">
        <v>120151</v>
      </c>
      <c r="AJ6" s="116">
        <v>92080</v>
      </c>
      <c r="AK6" s="117">
        <v>38829</v>
      </c>
      <c r="AL6" s="118">
        <v>67304</v>
      </c>
      <c r="AM6" s="116">
        <v>34457</v>
      </c>
      <c r="AN6" s="116">
        <v>18875</v>
      </c>
      <c r="AO6" s="116">
        <v>3752</v>
      </c>
      <c r="AP6" s="116">
        <v>72652</v>
      </c>
      <c r="AQ6" s="116">
        <v>0</v>
      </c>
      <c r="AR6" s="119">
        <v>141757</v>
      </c>
      <c r="AS6" s="116">
        <v>57512</v>
      </c>
      <c r="AT6" s="119">
        <v>66286</v>
      </c>
      <c r="AU6" s="113">
        <v>137204</v>
      </c>
      <c r="AV6" s="113">
        <v>13654</v>
      </c>
      <c r="AW6" s="114">
        <v>49046</v>
      </c>
      <c r="AX6" s="115">
        <v>71325</v>
      </c>
      <c r="AY6" s="113">
        <v>34958</v>
      </c>
      <c r="AZ6" s="116">
        <v>22908</v>
      </c>
      <c r="BA6" s="119">
        <v>89385</v>
      </c>
      <c r="BB6" s="113">
        <v>8590</v>
      </c>
      <c r="BC6" s="116">
        <v>24931</v>
      </c>
      <c r="BD6" s="116">
        <v>160694</v>
      </c>
      <c r="BE6" s="116">
        <v>16545</v>
      </c>
      <c r="BF6" s="116">
        <v>52520</v>
      </c>
      <c r="BG6" s="113">
        <v>197811</v>
      </c>
      <c r="BH6" s="116">
        <v>-9360</v>
      </c>
      <c r="BI6" s="116">
        <v>42967</v>
      </c>
      <c r="BJ6" s="286">
        <v>75169</v>
      </c>
      <c r="BK6" s="287">
        <v>66868</v>
      </c>
      <c r="BL6" s="288">
        <v>65409</v>
      </c>
      <c r="BM6" s="289">
        <v>60199</v>
      </c>
      <c r="BN6" s="288">
        <v>97165</v>
      </c>
      <c r="BO6" s="289">
        <v>64035</v>
      </c>
      <c r="BP6" s="288">
        <v>105071</v>
      </c>
      <c r="BQ6" s="289">
        <v>83103</v>
      </c>
      <c r="BR6" s="288">
        <v>31277</v>
      </c>
      <c r="BS6" s="289">
        <v>12622</v>
      </c>
      <c r="BT6" s="288">
        <v>70960</v>
      </c>
      <c r="BU6" s="289">
        <v>56595</v>
      </c>
      <c r="BV6" s="288">
        <v>139547</v>
      </c>
      <c r="BW6" s="289">
        <v>118139</v>
      </c>
      <c r="BX6" s="288">
        <v>49773</v>
      </c>
      <c r="BY6" s="289">
        <v>46926</v>
      </c>
      <c r="BZ6" s="288">
        <v>62057</v>
      </c>
      <c r="CA6" s="289">
        <v>38468</v>
      </c>
      <c r="CB6" s="116">
        <v>134962</v>
      </c>
      <c r="CC6" s="116">
        <v>107162</v>
      </c>
      <c r="CD6" s="288">
        <v>39105</v>
      </c>
      <c r="CE6" s="289">
        <v>38655</v>
      </c>
      <c r="CF6" s="288">
        <v>80452</v>
      </c>
      <c r="CG6" s="290">
        <v>64341</v>
      </c>
      <c r="CH6" s="291"/>
      <c r="CI6" s="292">
        <v>90109</v>
      </c>
      <c r="CJ6" s="289">
        <v>81317</v>
      </c>
      <c r="CK6" s="288">
        <v>12992</v>
      </c>
      <c r="CL6" s="293">
        <v>11022</v>
      </c>
      <c r="CM6" s="294">
        <v>55417</v>
      </c>
      <c r="CN6" s="293">
        <v>28162</v>
      </c>
      <c r="CO6" s="294">
        <v>74645</v>
      </c>
      <c r="CP6" s="293">
        <v>59402</v>
      </c>
      <c r="CQ6" s="294">
        <v>57984</v>
      </c>
      <c r="CR6" s="295">
        <v>32304</v>
      </c>
      <c r="CS6" s="294">
        <v>73654</v>
      </c>
      <c r="CT6" s="293">
        <v>54585</v>
      </c>
      <c r="CU6" s="294">
        <v>92359</v>
      </c>
      <c r="CV6" s="293">
        <v>78872</v>
      </c>
      <c r="CW6" s="294">
        <v>133090</v>
      </c>
      <c r="CX6" s="293">
        <v>89103</v>
      </c>
      <c r="CY6" s="294">
        <v>86807</v>
      </c>
      <c r="CZ6" s="293">
        <v>64739</v>
      </c>
      <c r="DA6" s="294">
        <v>159339</v>
      </c>
      <c r="DB6" s="293">
        <v>133103</v>
      </c>
      <c r="DC6" s="294">
        <v>11454</v>
      </c>
      <c r="DD6" s="293">
        <v>11004</v>
      </c>
      <c r="DE6" s="294">
        <v>91020</v>
      </c>
      <c r="DF6" s="293">
        <v>60396</v>
      </c>
      <c r="DG6" s="409"/>
      <c r="DH6" s="294">
        <v>20575</v>
      </c>
      <c r="DI6" s="293">
        <v>16470</v>
      </c>
      <c r="DJ6" s="294">
        <v>98141</v>
      </c>
      <c r="DK6" s="293">
        <v>80801</v>
      </c>
      <c r="DL6" s="294">
        <v>54097</v>
      </c>
      <c r="DM6" s="293">
        <v>29481</v>
      </c>
      <c r="DN6" s="294">
        <v>90900</v>
      </c>
      <c r="DO6" s="293">
        <v>67143</v>
      </c>
      <c r="DP6" s="294">
        <v>49818</v>
      </c>
      <c r="DQ6" s="293">
        <v>21373</v>
      </c>
      <c r="DR6" s="294">
        <v>72510</v>
      </c>
      <c r="DS6" s="293">
        <v>39712</v>
      </c>
      <c r="DT6" s="294"/>
      <c r="DU6" s="293"/>
      <c r="DV6" s="294"/>
      <c r="DW6" s="293"/>
      <c r="DX6" s="294"/>
      <c r="DY6" s="293"/>
      <c r="DZ6" s="294"/>
      <c r="EA6" s="293"/>
      <c r="EB6" s="294"/>
      <c r="EC6" s="293"/>
      <c r="ED6" s="294"/>
      <c r="EE6" s="293"/>
    </row>
    <row r="7" spans="1:135">
      <c r="A7" s="112" t="s">
        <v>66</v>
      </c>
      <c r="B7" s="113">
        <v>111206</v>
      </c>
      <c r="C7" s="113">
        <v>1033436</v>
      </c>
      <c r="D7" s="113">
        <v>1371476</v>
      </c>
      <c r="E7" s="113">
        <v>1272864</v>
      </c>
      <c r="F7" s="113">
        <v>467500</v>
      </c>
      <c r="G7" s="113">
        <v>779265</v>
      </c>
      <c r="H7" s="113">
        <v>1614975</v>
      </c>
      <c r="I7" s="113">
        <v>3115917</v>
      </c>
      <c r="J7" s="113">
        <v>2921161</v>
      </c>
      <c r="K7" s="113">
        <v>1451982</v>
      </c>
      <c r="L7" s="113">
        <v>1113787</v>
      </c>
      <c r="M7" s="114">
        <v>435882</v>
      </c>
      <c r="N7" s="115">
        <v>664002</v>
      </c>
      <c r="O7" s="113">
        <v>1327146</v>
      </c>
      <c r="P7" s="113">
        <v>888701</v>
      </c>
      <c r="Q7" s="113">
        <v>629804</v>
      </c>
      <c r="R7" s="113">
        <v>1038678</v>
      </c>
      <c r="S7" s="113">
        <v>766696</v>
      </c>
      <c r="T7" s="113">
        <v>1458028</v>
      </c>
      <c r="U7" s="113">
        <v>414258</v>
      </c>
      <c r="V7" s="113">
        <v>3367339</v>
      </c>
      <c r="W7" s="113">
        <v>3062059</v>
      </c>
      <c r="X7" s="113">
        <v>1959301</v>
      </c>
      <c r="Y7" s="114">
        <v>538769</v>
      </c>
      <c r="Z7" s="115">
        <v>853586</v>
      </c>
      <c r="AA7" s="113">
        <v>784901</v>
      </c>
      <c r="AB7" s="113">
        <v>1206852</v>
      </c>
      <c r="AC7" s="113">
        <v>1199915</v>
      </c>
      <c r="AD7" s="113">
        <v>772944</v>
      </c>
      <c r="AE7" s="113">
        <v>896995</v>
      </c>
      <c r="AF7" s="113">
        <v>2162756</v>
      </c>
      <c r="AG7" s="113">
        <v>2976812</v>
      </c>
      <c r="AH7" s="113">
        <v>789506</v>
      </c>
      <c r="AI7" s="113">
        <v>4398790</v>
      </c>
      <c r="AJ7" s="116">
        <v>1174335</v>
      </c>
      <c r="AK7" s="117">
        <v>527831</v>
      </c>
      <c r="AL7" s="118">
        <v>1041879</v>
      </c>
      <c r="AM7" s="116">
        <v>875272</v>
      </c>
      <c r="AN7" s="116">
        <v>1355840</v>
      </c>
      <c r="AO7" s="116">
        <v>1025946</v>
      </c>
      <c r="AP7" s="116">
        <v>1083694</v>
      </c>
      <c r="AQ7" s="116">
        <v>301106</v>
      </c>
      <c r="AR7" s="113">
        <v>2114554</v>
      </c>
      <c r="AS7" s="116">
        <v>3552730</v>
      </c>
      <c r="AT7" s="113">
        <v>3616009</v>
      </c>
      <c r="AU7" s="113">
        <v>2762756</v>
      </c>
      <c r="AV7" s="113">
        <v>501991</v>
      </c>
      <c r="AW7" s="114">
        <v>747776</v>
      </c>
      <c r="AX7" s="115">
        <v>1575826</v>
      </c>
      <c r="AY7" s="113">
        <v>1064450</v>
      </c>
      <c r="AZ7" s="116">
        <v>1223480</v>
      </c>
      <c r="BA7" s="113">
        <v>1111840</v>
      </c>
      <c r="BB7" s="113">
        <v>924956</v>
      </c>
      <c r="BC7" s="116">
        <v>382888</v>
      </c>
      <c r="BD7" s="116">
        <v>2601639</v>
      </c>
      <c r="BE7" s="116">
        <v>2476168</v>
      </c>
      <c r="BF7" s="116">
        <v>4173705</v>
      </c>
      <c r="BG7" s="113">
        <v>3441503</v>
      </c>
      <c r="BH7" s="116">
        <v>934737</v>
      </c>
      <c r="BI7" s="116">
        <v>544716</v>
      </c>
      <c r="BJ7" s="288">
        <v>1385497</v>
      </c>
      <c r="BK7" s="289">
        <v>1232834</v>
      </c>
      <c r="BL7" s="288">
        <v>897817</v>
      </c>
      <c r="BM7" s="289">
        <v>819113</v>
      </c>
      <c r="BN7" s="288">
        <v>1306128</v>
      </c>
      <c r="BO7" s="289">
        <v>1176838</v>
      </c>
      <c r="BP7" s="288">
        <v>871515</v>
      </c>
      <c r="BQ7" s="289">
        <v>743496</v>
      </c>
      <c r="BR7" s="288">
        <v>651945</v>
      </c>
      <c r="BS7" s="289">
        <v>537852</v>
      </c>
      <c r="BT7" s="288">
        <v>958092</v>
      </c>
      <c r="BU7" s="289">
        <v>870227</v>
      </c>
      <c r="BV7" s="288">
        <v>2529632</v>
      </c>
      <c r="BW7" s="289">
        <v>2215242</v>
      </c>
      <c r="BX7" s="288">
        <v>3404126</v>
      </c>
      <c r="BY7" s="289">
        <v>3245079</v>
      </c>
      <c r="BZ7" s="288">
        <v>3977761</v>
      </c>
      <c r="CA7" s="289">
        <v>3810450</v>
      </c>
      <c r="CB7" s="116">
        <v>2862502</v>
      </c>
      <c r="CC7" s="116">
        <v>2583438</v>
      </c>
      <c r="CD7" s="288">
        <v>808693</v>
      </c>
      <c r="CE7" s="289">
        <v>634670</v>
      </c>
      <c r="CF7" s="288">
        <v>795762</v>
      </c>
      <c r="CG7" s="289">
        <v>680341</v>
      </c>
      <c r="CH7" s="296"/>
      <c r="CI7" s="288">
        <v>1492011</v>
      </c>
      <c r="CJ7" s="289">
        <v>1338299</v>
      </c>
      <c r="CK7" s="288">
        <v>658909</v>
      </c>
      <c r="CL7" s="293">
        <v>540477</v>
      </c>
      <c r="CM7" s="294">
        <v>2075070</v>
      </c>
      <c r="CN7" s="293">
        <v>1957996</v>
      </c>
      <c r="CO7" s="294">
        <v>980582</v>
      </c>
      <c r="CP7" s="293">
        <v>873733</v>
      </c>
      <c r="CQ7" s="294">
        <v>989827</v>
      </c>
      <c r="CR7" s="295">
        <v>830228</v>
      </c>
      <c r="CS7" s="294">
        <v>1248285</v>
      </c>
      <c r="CT7" s="293">
        <v>1080483</v>
      </c>
      <c r="CU7" s="294">
        <v>2242144</v>
      </c>
      <c r="CV7" s="293">
        <v>2036623</v>
      </c>
      <c r="CW7" s="294">
        <v>3988938</v>
      </c>
      <c r="CX7" s="293">
        <v>3821095</v>
      </c>
      <c r="CY7" s="294">
        <v>3402111</v>
      </c>
      <c r="CZ7" s="293">
        <v>3259189</v>
      </c>
      <c r="DA7" s="294">
        <v>2986422</v>
      </c>
      <c r="DB7" s="293">
        <v>2741393</v>
      </c>
      <c r="DC7" s="294">
        <v>914695</v>
      </c>
      <c r="DD7" s="293">
        <v>780787</v>
      </c>
      <c r="DE7" s="294">
        <v>764484</v>
      </c>
      <c r="DF7" s="293">
        <v>645485</v>
      </c>
      <c r="DG7" s="409"/>
      <c r="DH7" s="294">
        <v>1185997</v>
      </c>
      <c r="DI7" s="293">
        <v>1034047</v>
      </c>
      <c r="DJ7" s="294">
        <v>1197446</v>
      </c>
      <c r="DK7" s="293">
        <v>1060261</v>
      </c>
      <c r="DL7" s="294">
        <v>1843249</v>
      </c>
      <c r="DM7" s="293">
        <v>1701362</v>
      </c>
      <c r="DN7" s="294">
        <v>1456773</v>
      </c>
      <c r="DO7" s="293">
        <v>1278477</v>
      </c>
      <c r="DP7" s="294">
        <v>818574</v>
      </c>
      <c r="DQ7" s="293">
        <v>698681</v>
      </c>
      <c r="DR7" s="294">
        <v>1331837</v>
      </c>
      <c r="DS7" s="293">
        <v>1177599</v>
      </c>
      <c r="DT7" s="294"/>
      <c r="DU7" s="293"/>
      <c r="DV7" s="294"/>
      <c r="DW7" s="293"/>
      <c r="DX7" s="294"/>
      <c r="DY7" s="293"/>
      <c r="DZ7" s="294"/>
      <c r="EA7" s="293"/>
      <c r="EB7" s="294"/>
      <c r="EC7" s="293"/>
      <c r="ED7" s="294"/>
      <c r="EE7" s="293"/>
    </row>
    <row r="8" spans="1:135">
      <c r="A8" s="112" t="s">
        <v>67</v>
      </c>
      <c r="B8" s="113">
        <v>59872</v>
      </c>
      <c r="C8" s="113">
        <v>185422</v>
      </c>
      <c r="D8" s="113">
        <v>395144</v>
      </c>
      <c r="E8" s="113">
        <v>90920</v>
      </c>
      <c r="F8" s="113">
        <v>263687</v>
      </c>
      <c r="G8" s="113">
        <v>312881</v>
      </c>
      <c r="H8" s="113">
        <v>612309</v>
      </c>
      <c r="I8" s="113">
        <v>384379</v>
      </c>
      <c r="J8" s="113">
        <v>350172</v>
      </c>
      <c r="K8" s="113">
        <v>247101</v>
      </c>
      <c r="L8" s="113">
        <v>349756</v>
      </c>
      <c r="M8" s="114">
        <v>268507</v>
      </c>
      <c r="N8" s="115">
        <v>210556</v>
      </c>
      <c r="O8" s="113">
        <v>232403</v>
      </c>
      <c r="P8" s="113">
        <v>215337</v>
      </c>
      <c r="Q8" s="113">
        <v>48627</v>
      </c>
      <c r="R8" s="113">
        <v>522033</v>
      </c>
      <c r="S8" s="113">
        <v>91963</v>
      </c>
      <c r="T8" s="113">
        <v>332574</v>
      </c>
      <c r="U8" s="113">
        <v>209653</v>
      </c>
      <c r="V8" s="113">
        <v>721009</v>
      </c>
      <c r="W8" s="113">
        <v>239625</v>
      </c>
      <c r="X8" s="113">
        <v>458922</v>
      </c>
      <c r="Y8" s="114">
        <v>310032</v>
      </c>
      <c r="Z8" s="115">
        <v>240983</v>
      </c>
      <c r="AA8" s="113">
        <v>317102</v>
      </c>
      <c r="AB8" s="113">
        <v>154429</v>
      </c>
      <c r="AC8" s="113">
        <v>260327</v>
      </c>
      <c r="AD8" s="113">
        <v>299963</v>
      </c>
      <c r="AE8" s="113">
        <v>322581</v>
      </c>
      <c r="AF8" s="113">
        <v>641624</v>
      </c>
      <c r="AG8" s="113">
        <v>422681</v>
      </c>
      <c r="AH8" s="113">
        <v>37994</v>
      </c>
      <c r="AI8" s="113">
        <v>529278</v>
      </c>
      <c r="AJ8" s="116">
        <v>634319</v>
      </c>
      <c r="AK8" s="117">
        <v>18850</v>
      </c>
      <c r="AL8" s="118">
        <v>315778</v>
      </c>
      <c r="AM8" s="116">
        <v>196391</v>
      </c>
      <c r="AN8" s="116">
        <v>288533</v>
      </c>
      <c r="AO8" s="116">
        <v>224358</v>
      </c>
      <c r="AP8" s="116">
        <v>573750</v>
      </c>
      <c r="AQ8" s="116">
        <v>98718</v>
      </c>
      <c r="AR8" s="113">
        <v>700617</v>
      </c>
      <c r="AS8" s="116">
        <v>174265</v>
      </c>
      <c r="AT8" s="113">
        <v>466246</v>
      </c>
      <c r="AU8" s="113">
        <v>1057828</v>
      </c>
      <c r="AV8" s="113">
        <v>82462</v>
      </c>
      <c r="AW8" s="114">
        <v>366606</v>
      </c>
      <c r="AX8" s="115">
        <v>323412</v>
      </c>
      <c r="AY8" s="113">
        <v>257715</v>
      </c>
      <c r="AZ8" s="116">
        <v>249946</v>
      </c>
      <c r="BA8" s="113">
        <v>292844</v>
      </c>
      <c r="BB8" s="113">
        <v>601139</v>
      </c>
      <c r="BC8" s="116">
        <v>5586</v>
      </c>
      <c r="BD8" s="116">
        <v>869815</v>
      </c>
      <c r="BE8" s="116">
        <v>526861</v>
      </c>
      <c r="BF8" s="116">
        <v>204196</v>
      </c>
      <c r="BG8" s="113">
        <v>1075553</v>
      </c>
      <c r="BH8" s="116">
        <v>96611</v>
      </c>
      <c r="BI8" s="116">
        <v>338154</v>
      </c>
      <c r="BJ8" s="288">
        <v>311449</v>
      </c>
      <c r="BK8" s="289">
        <v>69739</v>
      </c>
      <c r="BL8" s="288">
        <v>84933</v>
      </c>
      <c r="BM8" s="289">
        <v>77393</v>
      </c>
      <c r="BN8" s="288">
        <v>501523</v>
      </c>
      <c r="BO8" s="289">
        <v>70950</v>
      </c>
      <c r="BP8" s="288">
        <v>411625</v>
      </c>
      <c r="BQ8" s="289">
        <v>102616</v>
      </c>
      <c r="BR8" s="288">
        <v>381804</v>
      </c>
      <c r="BS8" s="289">
        <v>79669</v>
      </c>
      <c r="BT8" s="288">
        <v>74394</v>
      </c>
      <c r="BU8" s="289">
        <v>73559</v>
      </c>
      <c r="BV8" s="288">
        <v>958242</v>
      </c>
      <c r="BW8" s="289">
        <v>188547</v>
      </c>
      <c r="BX8" s="288">
        <v>593475</v>
      </c>
      <c r="BY8" s="289">
        <v>177960</v>
      </c>
      <c r="BZ8" s="288">
        <v>632253</v>
      </c>
      <c r="CA8" s="289">
        <v>159024</v>
      </c>
      <c r="CB8" s="116">
        <v>653502</v>
      </c>
      <c r="CC8" s="116">
        <v>220102</v>
      </c>
      <c r="CD8" s="288">
        <v>432226</v>
      </c>
      <c r="CE8" s="289">
        <v>114345</v>
      </c>
      <c r="CF8" s="288">
        <v>347951</v>
      </c>
      <c r="CG8" s="289">
        <v>77108</v>
      </c>
      <c r="CH8" s="296"/>
      <c r="CI8" s="288">
        <v>74171</v>
      </c>
      <c r="CJ8" s="289">
        <v>67552</v>
      </c>
      <c r="CK8" s="288">
        <v>318809</v>
      </c>
      <c r="CL8" s="293">
        <v>63162</v>
      </c>
      <c r="CM8" s="294">
        <v>547802</v>
      </c>
      <c r="CN8" s="293">
        <v>58137</v>
      </c>
      <c r="CO8" s="294">
        <v>105500</v>
      </c>
      <c r="CP8" s="293">
        <v>83020</v>
      </c>
      <c r="CQ8" s="294">
        <v>646649</v>
      </c>
      <c r="CR8" s="295">
        <v>72197</v>
      </c>
      <c r="CS8" s="294">
        <v>440584</v>
      </c>
      <c r="CT8" s="293">
        <v>86067</v>
      </c>
      <c r="CU8" s="294">
        <v>473766</v>
      </c>
      <c r="CV8" s="293">
        <v>124771</v>
      </c>
      <c r="CW8" s="294">
        <v>504421</v>
      </c>
      <c r="CX8" s="293">
        <v>141665</v>
      </c>
      <c r="CY8" s="294">
        <v>549395</v>
      </c>
      <c r="CZ8" s="293">
        <v>138397</v>
      </c>
      <c r="DA8" s="294">
        <v>691299</v>
      </c>
      <c r="DB8" s="293">
        <v>275395</v>
      </c>
      <c r="DC8" s="294">
        <v>392997</v>
      </c>
      <c r="DD8" s="293">
        <v>82558</v>
      </c>
      <c r="DE8" s="294">
        <v>353972</v>
      </c>
      <c r="DF8" s="293">
        <v>96484</v>
      </c>
      <c r="DG8" s="409"/>
      <c r="DH8" s="294">
        <v>312637</v>
      </c>
      <c r="DI8" s="293">
        <v>70070</v>
      </c>
      <c r="DJ8" s="294">
        <v>294190</v>
      </c>
      <c r="DK8" s="293">
        <v>72098</v>
      </c>
      <c r="DL8" s="294">
        <v>339057</v>
      </c>
      <c r="DM8" s="293">
        <v>50820</v>
      </c>
      <c r="DN8" s="294">
        <v>114015</v>
      </c>
      <c r="DO8" s="293">
        <v>113253</v>
      </c>
      <c r="DP8" s="294">
        <v>766148</v>
      </c>
      <c r="DQ8" s="293">
        <v>106285</v>
      </c>
      <c r="DR8" s="294">
        <v>459989</v>
      </c>
      <c r="DS8" s="293">
        <v>80648</v>
      </c>
      <c r="DT8" s="294"/>
      <c r="DU8" s="293"/>
      <c r="DV8" s="294"/>
      <c r="DW8" s="293"/>
      <c r="DX8" s="294"/>
      <c r="DY8" s="293"/>
      <c r="DZ8" s="294"/>
      <c r="EA8" s="293"/>
      <c r="EB8" s="294"/>
      <c r="EC8" s="293"/>
      <c r="ED8" s="294"/>
      <c r="EE8" s="293"/>
    </row>
    <row r="9" spans="1:135">
      <c r="A9" s="112" t="s">
        <v>68</v>
      </c>
      <c r="B9" s="113">
        <v>727538</v>
      </c>
      <c r="C9" s="113">
        <v>1985718</v>
      </c>
      <c r="D9" s="113">
        <v>2688652</v>
      </c>
      <c r="E9" s="113">
        <v>1955790</v>
      </c>
      <c r="F9" s="113">
        <v>2883230</v>
      </c>
      <c r="G9" s="113">
        <v>3592508</v>
      </c>
      <c r="H9" s="113">
        <v>7203986</v>
      </c>
      <c r="I9" s="113">
        <v>8985168</v>
      </c>
      <c r="J9" s="113">
        <v>9381710</v>
      </c>
      <c r="K9" s="113">
        <v>4795531</v>
      </c>
      <c r="L9" s="113">
        <v>2532019</v>
      </c>
      <c r="M9" s="114">
        <v>3420962</v>
      </c>
      <c r="N9" s="115">
        <v>959600</v>
      </c>
      <c r="O9" s="113">
        <v>2242388</v>
      </c>
      <c r="P9" s="113">
        <v>2215959</v>
      </c>
      <c r="Q9" s="113">
        <v>1091242</v>
      </c>
      <c r="R9" s="113">
        <v>3799141</v>
      </c>
      <c r="S9" s="113">
        <v>3779591</v>
      </c>
      <c r="T9" s="113">
        <v>4932646</v>
      </c>
      <c r="U9" s="113">
        <v>5658911</v>
      </c>
      <c r="V9" s="113">
        <v>9903064</v>
      </c>
      <c r="W9" s="113">
        <v>7459112</v>
      </c>
      <c r="X9" s="113">
        <v>6183929</v>
      </c>
      <c r="Y9" s="114">
        <v>2647917</v>
      </c>
      <c r="Z9" s="115">
        <v>2376456</v>
      </c>
      <c r="AA9" s="113">
        <v>1915154</v>
      </c>
      <c r="AB9" s="113">
        <v>1627229</v>
      </c>
      <c r="AC9" s="113">
        <v>2399343</v>
      </c>
      <c r="AD9" s="113">
        <v>3122128</v>
      </c>
      <c r="AE9" s="113">
        <v>4191576</v>
      </c>
      <c r="AF9" s="113">
        <v>8631686</v>
      </c>
      <c r="AG9" s="113">
        <v>9045477</v>
      </c>
      <c r="AH9" s="113">
        <v>6381426</v>
      </c>
      <c r="AI9" s="113">
        <v>9243091</v>
      </c>
      <c r="AJ9" s="116">
        <v>4893405</v>
      </c>
      <c r="AK9" s="117">
        <v>1990760</v>
      </c>
      <c r="AL9" s="118">
        <v>2413656</v>
      </c>
      <c r="AM9" s="116">
        <v>1564878</v>
      </c>
      <c r="AN9" s="116">
        <v>2093122</v>
      </c>
      <c r="AO9" s="116">
        <v>2700061</v>
      </c>
      <c r="AP9" s="116">
        <v>4248247</v>
      </c>
      <c r="AQ9" s="116">
        <v>2997318</v>
      </c>
      <c r="AR9" s="113">
        <v>9878826</v>
      </c>
      <c r="AS9" s="116">
        <v>10298397</v>
      </c>
      <c r="AT9" s="113">
        <v>10326582</v>
      </c>
      <c r="AU9" s="113">
        <v>8364805</v>
      </c>
      <c r="AV9" s="113">
        <v>3208491</v>
      </c>
      <c r="AW9" s="114">
        <v>2694484</v>
      </c>
      <c r="AX9" s="115">
        <v>3605090</v>
      </c>
      <c r="AY9" s="113">
        <v>1821632</v>
      </c>
      <c r="AZ9" s="116">
        <v>2408104</v>
      </c>
      <c r="BA9" s="113">
        <v>2685179</v>
      </c>
      <c r="BB9" s="113">
        <v>3916254</v>
      </c>
      <c r="BC9" s="116">
        <v>3396581</v>
      </c>
      <c r="BD9" s="116">
        <v>10216136</v>
      </c>
      <c r="BE9" s="116">
        <v>9856080</v>
      </c>
      <c r="BF9" s="116">
        <v>12480173</v>
      </c>
      <c r="BG9" s="113">
        <v>8934795</v>
      </c>
      <c r="BH9" s="116">
        <v>2870851</v>
      </c>
      <c r="BI9" s="116">
        <v>4139351</v>
      </c>
      <c r="BJ9" s="288">
        <v>3001479</v>
      </c>
      <c r="BK9" s="289">
        <v>2765347</v>
      </c>
      <c r="BL9" s="288">
        <v>1200047</v>
      </c>
      <c r="BM9" s="289">
        <v>1078689</v>
      </c>
      <c r="BN9" s="288">
        <v>4149742</v>
      </c>
      <c r="BO9" s="289">
        <v>3900042</v>
      </c>
      <c r="BP9" s="288">
        <v>3683379</v>
      </c>
      <c r="BQ9" s="289">
        <v>3418517</v>
      </c>
      <c r="BR9" s="288">
        <v>3538930</v>
      </c>
      <c r="BS9" s="289">
        <v>3332207</v>
      </c>
      <c r="BT9" s="288">
        <v>4940081</v>
      </c>
      <c r="BU9" s="289">
        <v>4704039</v>
      </c>
      <c r="BV9" s="288">
        <v>10754871</v>
      </c>
      <c r="BW9" s="289">
        <v>10284750</v>
      </c>
      <c r="BX9" s="288">
        <v>12217437</v>
      </c>
      <c r="BY9" s="289">
        <v>11860842</v>
      </c>
      <c r="BZ9" s="288">
        <v>11640070</v>
      </c>
      <c r="CA9" s="289">
        <v>11307259</v>
      </c>
      <c r="CB9" s="116">
        <v>8518287</v>
      </c>
      <c r="CC9" s="116">
        <v>8001602</v>
      </c>
      <c r="CD9" s="288">
        <v>530189</v>
      </c>
      <c r="CE9" s="289">
        <v>476263</v>
      </c>
      <c r="CF9" s="288">
        <v>6476768</v>
      </c>
      <c r="CG9" s="289">
        <v>6045488</v>
      </c>
      <c r="CH9" s="296"/>
      <c r="CI9" s="288">
        <v>4510236</v>
      </c>
      <c r="CJ9" s="289">
        <v>4036338</v>
      </c>
      <c r="CK9" s="288">
        <v>590463</v>
      </c>
      <c r="CL9" s="293">
        <v>487746</v>
      </c>
      <c r="CM9" s="294">
        <v>4601249</v>
      </c>
      <c r="CN9" s="293">
        <v>4261143</v>
      </c>
      <c r="CO9" s="294">
        <v>3714583</v>
      </c>
      <c r="CP9" s="293">
        <v>3419233</v>
      </c>
      <c r="CQ9" s="294">
        <v>4881842</v>
      </c>
      <c r="CR9" s="295">
        <v>4486499</v>
      </c>
      <c r="CS9" s="294">
        <v>5848621</v>
      </c>
      <c r="CT9" s="293">
        <v>5562850</v>
      </c>
      <c r="CU9" s="294">
        <v>9779504</v>
      </c>
      <c r="CV9" s="293">
        <v>9251113</v>
      </c>
      <c r="CW9" s="294">
        <v>13045480</v>
      </c>
      <c r="CX9" s="293">
        <v>12593711</v>
      </c>
      <c r="CY9" s="294">
        <v>12295706</v>
      </c>
      <c r="CZ9" s="293">
        <v>11930095</v>
      </c>
      <c r="DA9" s="294">
        <v>10537636</v>
      </c>
      <c r="DB9" s="293">
        <v>9990398</v>
      </c>
      <c r="DC9" s="294">
        <v>4677356</v>
      </c>
      <c r="DD9" s="293">
        <v>4395777</v>
      </c>
      <c r="DE9" s="294">
        <v>3501865</v>
      </c>
      <c r="DF9" s="293">
        <v>3229065</v>
      </c>
      <c r="DG9" s="409"/>
      <c r="DH9" s="294">
        <v>3422086</v>
      </c>
      <c r="DI9" s="293">
        <v>3058227</v>
      </c>
      <c r="DJ9" s="294">
        <v>1455952</v>
      </c>
      <c r="DK9" s="293">
        <v>1238557</v>
      </c>
      <c r="DL9" s="294">
        <v>4625325</v>
      </c>
      <c r="DM9" s="293">
        <v>4353979</v>
      </c>
      <c r="DN9" s="294">
        <v>4192878</v>
      </c>
      <c r="DO9" s="293">
        <v>3864392</v>
      </c>
      <c r="DP9" s="294">
        <v>4526223</v>
      </c>
      <c r="DQ9" s="293">
        <v>4220388</v>
      </c>
      <c r="DR9" s="294">
        <v>5916859</v>
      </c>
      <c r="DS9" s="293">
        <v>5657912</v>
      </c>
      <c r="DT9" s="294"/>
      <c r="DU9" s="293"/>
      <c r="DV9" s="294"/>
      <c r="DW9" s="293"/>
      <c r="DX9" s="294"/>
      <c r="DY9" s="293"/>
      <c r="DZ9" s="294"/>
      <c r="EA9" s="293"/>
      <c r="EB9" s="294"/>
      <c r="EC9" s="293"/>
      <c r="ED9" s="294"/>
      <c r="EE9" s="293"/>
    </row>
    <row r="10" spans="1:135" ht="13.8" thickBot="1">
      <c r="A10" s="112" t="s">
        <v>69</v>
      </c>
      <c r="B10" s="113">
        <v>80261</v>
      </c>
      <c r="C10" s="113">
        <v>431594</v>
      </c>
      <c r="D10" s="113">
        <v>705028</v>
      </c>
      <c r="E10" s="113">
        <v>488400</v>
      </c>
      <c r="F10" s="113">
        <v>199133</v>
      </c>
      <c r="G10" s="113">
        <v>285495</v>
      </c>
      <c r="H10" s="113">
        <v>513443</v>
      </c>
      <c r="I10" s="113">
        <v>653850</v>
      </c>
      <c r="J10" s="113">
        <v>748794</v>
      </c>
      <c r="K10" s="113">
        <v>362344</v>
      </c>
      <c r="L10" s="113">
        <v>342022</v>
      </c>
      <c r="M10" s="114">
        <v>239231</v>
      </c>
      <c r="N10" s="115">
        <v>519321</v>
      </c>
      <c r="O10" s="113">
        <v>544617</v>
      </c>
      <c r="P10" s="113">
        <v>436726</v>
      </c>
      <c r="Q10" s="113">
        <v>505802</v>
      </c>
      <c r="R10" s="113">
        <v>388511</v>
      </c>
      <c r="S10" s="113">
        <v>216253</v>
      </c>
      <c r="T10" s="113">
        <v>545162</v>
      </c>
      <c r="U10" s="113">
        <v>344878</v>
      </c>
      <c r="V10" s="113">
        <v>615639</v>
      </c>
      <c r="W10" s="113">
        <v>522950</v>
      </c>
      <c r="X10" s="113">
        <v>541881</v>
      </c>
      <c r="Y10" s="114">
        <v>310813</v>
      </c>
      <c r="Z10" s="115">
        <v>629320</v>
      </c>
      <c r="AA10" s="113">
        <v>446474</v>
      </c>
      <c r="AB10" s="113">
        <v>499005</v>
      </c>
      <c r="AC10" s="113">
        <v>526628</v>
      </c>
      <c r="AD10" s="113">
        <v>379846</v>
      </c>
      <c r="AE10" s="113">
        <v>246558</v>
      </c>
      <c r="AF10" s="113">
        <v>751006</v>
      </c>
      <c r="AG10" s="113">
        <v>593808</v>
      </c>
      <c r="AH10" s="113">
        <v>506413</v>
      </c>
      <c r="AI10" s="113">
        <v>658976</v>
      </c>
      <c r="AJ10" s="116">
        <v>530750</v>
      </c>
      <c r="AK10" s="117">
        <v>271491</v>
      </c>
      <c r="AL10" s="118">
        <v>574963</v>
      </c>
      <c r="AM10" s="116">
        <v>400061</v>
      </c>
      <c r="AN10" s="116">
        <v>520286</v>
      </c>
      <c r="AO10" s="116">
        <v>480566</v>
      </c>
      <c r="AP10" s="116">
        <v>441602</v>
      </c>
      <c r="AQ10" s="116">
        <v>187936</v>
      </c>
      <c r="AR10" s="113">
        <v>681913</v>
      </c>
      <c r="AS10" s="116">
        <v>783499</v>
      </c>
      <c r="AT10" s="113">
        <v>832798</v>
      </c>
      <c r="AU10" s="113">
        <v>699494</v>
      </c>
      <c r="AV10" s="113">
        <v>247651</v>
      </c>
      <c r="AW10" s="114">
        <v>249816</v>
      </c>
      <c r="AX10" s="115">
        <v>805257</v>
      </c>
      <c r="AY10" s="113">
        <v>414944</v>
      </c>
      <c r="AZ10" s="116">
        <v>496189</v>
      </c>
      <c r="BA10" s="113">
        <v>453319</v>
      </c>
      <c r="BB10" s="113">
        <v>429048</v>
      </c>
      <c r="BC10" s="116">
        <v>233216</v>
      </c>
      <c r="BD10" s="116">
        <v>695584</v>
      </c>
      <c r="BE10" s="116">
        <v>834245</v>
      </c>
      <c r="BF10" s="116">
        <v>586282</v>
      </c>
      <c r="BG10" s="113">
        <v>991376</v>
      </c>
      <c r="BH10" s="116">
        <v>341494</v>
      </c>
      <c r="BI10" s="116">
        <v>210871</v>
      </c>
      <c r="BJ10" s="297">
        <v>642940</v>
      </c>
      <c r="BK10" s="298">
        <v>607578</v>
      </c>
      <c r="BL10" s="288">
        <v>422265</v>
      </c>
      <c r="BM10" s="289">
        <v>412278</v>
      </c>
      <c r="BN10" s="288">
        <v>507013</v>
      </c>
      <c r="BO10" s="289">
        <v>494571</v>
      </c>
      <c r="BP10" s="288">
        <v>440658</v>
      </c>
      <c r="BQ10" s="289">
        <v>386012</v>
      </c>
      <c r="BR10" s="288">
        <v>375104</v>
      </c>
      <c r="BS10" s="289">
        <v>354572</v>
      </c>
      <c r="BT10" s="288">
        <v>326830</v>
      </c>
      <c r="BU10" s="289">
        <v>308870</v>
      </c>
      <c r="BV10" s="288">
        <v>769878</v>
      </c>
      <c r="BW10" s="289">
        <v>698587</v>
      </c>
      <c r="BX10" s="288">
        <v>890610</v>
      </c>
      <c r="BY10" s="289">
        <v>861033</v>
      </c>
      <c r="BZ10" s="288">
        <v>966025</v>
      </c>
      <c r="CA10" s="289">
        <v>957318</v>
      </c>
      <c r="CB10" s="116">
        <v>978138</v>
      </c>
      <c r="CC10" s="116">
        <v>903566</v>
      </c>
      <c r="CD10" s="288">
        <v>132153</v>
      </c>
      <c r="CE10" s="289">
        <v>125353</v>
      </c>
      <c r="CF10" s="288">
        <v>459037</v>
      </c>
      <c r="CG10" s="289">
        <v>429307</v>
      </c>
      <c r="CH10" s="296"/>
      <c r="CI10" s="297">
        <v>683690</v>
      </c>
      <c r="CJ10" s="289">
        <v>636029</v>
      </c>
      <c r="CK10" s="288">
        <v>100237</v>
      </c>
      <c r="CL10" s="293">
        <v>99387</v>
      </c>
      <c r="CM10" s="294">
        <v>777874</v>
      </c>
      <c r="CN10" s="293">
        <v>766562</v>
      </c>
      <c r="CO10" s="294">
        <v>673323</v>
      </c>
      <c r="CP10" s="293">
        <v>595147</v>
      </c>
      <c r="CQ10" s="294">
        <v>442421</v>
      </c>
      <c r="CR10" s="295">
        <v>436663</v>
      </c>
      <c r="CS10" s="294">
        <v>328043</v>
      </c>
      <c r="CT10" s="293">
        <v>323819</v>
      </c>
      <c r="CU10" s="294">
        <v>783505</v>
      </c>
      <c r="CV10" s="293">
        <v>703024</v>
      </c>
      <c r="CW10" s="294">
        <v>801043</v>
      </c>
      <c r="CX10" s="293">
        <v>769024</v>
      </c>
      <c r="CY10" s="294">
        <v>877844</v>
      </c>
      <c r="CZ10" s="293">
        <v>856729</v>
      </c>
      <c r="DA10" s="294">
        <v>1005292</v>
      </c>
      <c r="DB10" s="293">
        <v>858275</v>
      </c>
      <c r="DC10" s="294">
        <v>302625</v>
      </c>
      <c r="DD10" s="293">
        <v>252743</v>
      </c>
      <c r="DE10" s="294">
        <v>435460</v>
      </c>
      <c r="DF10" s="293">
        <v>407197</v>
      </c>
      <c r="DG10" s="409"/>
      <c r="DH10" s="294">
        <v>653710</v>
      </c>
      <c r="DI10" s="293">
        <v>606689</v>
      </c>
      <c r="DJ10" s="294">
        <v>206950</v>
      </c>
      <c r="DK10" s="293">
        <v>201681</v>
      </c>
      <c r="DL10" s="294">
        <v>915394</v>
      </c>
      <c r="DM10" s="293">
        <v>888081</v>
      </c>
      <c r="DN10" s="294">
        <v>682198</v>
      </c>
      <c r="DO10" s="293">
        <v>609609</v>
      </c>
      <c r="DP10" s="294">
        <v>398526</v>
      </c>
      <c r="DQ10" s="293">
        <v>380847</v>
      </c>
      <c r="DR10" s="294">
        <v>271144</v>
      </c>
      <c r="DS10" s="293">
        <v>254756</v>
      </c>
      <c r="DT10" s="294"/>
      <c r="DU10" s="293"/>
      <c r="DV10" s="294"/>
      <c r="DW10" s="293"/>
      <c r="DX10" s="294"/>
      <c r="DY10" s="293"/>
      <c r="DZ10" s="294"/>
      <c r="EA10" s="293"/>
      <c r="EB10" s="294"/>
      <c r="EC10" s="293"/>
      <c r="ED10" s="294"/>
      <c r="EE10" s="293"/>
    </row>
    <row r="11" spans="1:135" ht="13.8" thickBot="1">
      <c r="A11" s="120" t="s">
        <v>70</v>
      </c>
      <c r="B11" s="121">
        <v>994794</v>
      </c>
      <c r="C11" s="121">
        <v>3688006</v>
      </c>
      <c r="D11" s="121">
        <v>5183165</v>
      </c>
      <c r="E11" s="121">
        <v>3870422</v>
      </c>
      <c r="F11" s="121">
        <v>3837049</v>
      </c>
      <c r="G11" s="121">
        <v>4998549</v>
      </c>
      <c r="H11" s="121">
        <v>10044746</v>
      </c>
      <c r="I11" s="121">
        <v>13183361</v>
      </c>
      <c r="J11" s="121">
        <v>13477365</v>
      </c>
      <c r="K11" s="121">
        <v>6956311</v>
      </c>
      <c r="L11" s="121">
        <v>4391063</v>
      </c>
      <c r="M11" s="122">
        <v>4395398</v>
      </c>
      <c r="N11" s="123">
        <v>2393779</v>
      </c>
      <c r="O11" s="121">
        <v>4405412</v>
      </c>
      <c r="P11" s="121">
        <v>3777857</v>
      </c>
      <c r="Q11" s="121">
        <v>2309159</v>
      </c>
      <c r="R11" s="121">
        <v>5811049</v>
      </c>
      <c r="S11" s="121">
        <v>4890540</v>
      </c>
      <c r="T11" s="121">
        <v>7373097</v>
      </c>
      <c r="U11" s="121">
        <v>6682123</v>
      </c>
      <c r="V11" s="121">
        <v>14643919</v>
      </c>
      <c r="W11" s="121">
        <v>11378540</v>
      </c>
      <c r="X11" s="121">
        <v>9251787</v>
      </c>
      <c r="Y11" s="122">
        <v>3842118</v>
      </c>
      <c r="Z11" s="123">
        <v>4128808</v>
      </c>
      <c r="AA11" s="121">
        <v>3551588</v>
      </c>
      <c r="AB11" s="121">
        <v>3505151</v>
      </c>
      <c r="AC11" s="121">
        <v>4421572</v>
      </c>
      <c r="AD11" s="121">
        <v>4658147</v>
      </c>
      <c r="AE11" s="121">
        <v>5688179</v>
      </c>
      <c r="AF11" s="121">
        <v>12269628</v>
      </c>
      <c r="AG11" s="121">
        <v>13088037</v>
      </c>
      <c r="AH11" s="121">
        <v>7798211</v>
      </c>
      <c r="AI11" s="121">
        <v>14950286</v>
      </c>
      <c r="AJ11" s="124">
        <v>7324888</v>
      </c>
      <c r="AK11" s="125">
        <v>2847760</v>
      </c>
      <c r="AL11" s="126">
        <v>4413579</v>
      </c>
      <c r="AM11" s="124">
        <v>3071060</v>
      </c>
      <c r="AN11" s="124">
        <v>4276656</v>
      </c>
      <c r="AO11" s="124">
        <v>4434684</v>
      </c>
      <c r="AP11" s="124">
        <v>6419944</v>
      </c>
      <c r="AQ11" s="124">
        <v>3585078</v>
      </c>
      <c r="AR11" s="121">
        <v>13517667</v>
      </c>
      <c r="AS11" s="124">
        <v>14866404</v>
      </c>
      <c r="AT11" s="121">
        <v>15307920</v>
      </c>
      <c r="AU11" s="121">
        <v>13022088</v>
      </c>
      <c r="AV11" s="121">
        <v>4054249</v>
      </c>
      <c r="AW11" s="122">
        <v>4107729</v>
      </c>
      <c r="AX11" s="123">
        <v>6380910</v>
      </c>
      <c r="AY11" s="121">
        <v>3593699</v>
      </c>
      <c r="AZ11" s="124">
        <v>4400628</v>
      </c>
      <c r="BA11" s="121">
        <v>4632568</v>
      </c>
      <c r="BB11" s="121">
        <v>5879987</v>
      </c>
      <c r="BC11" s="124">
        <v>4043201</v>
      </c>
      <c r="BD11" s="124">
        <v>14543868</v>
      </c>
      <c r="BE11" s="124">
        <v>13709898</v>
      </c>
      <c r="BF11" s="124">
        <v>17496877</v>
      </c>
      <c r="BG11" s="121">
        <v>14641037</v>
      </c>
      <c r="BH11" s="124">
        <v>4234333</v>
      </c>
      <c r="BI11" s="124">
        <v>5276059</v>
      </c>
      <c r="BJ11" s="299">
        <f>SUM(BJ6:BJ10)</f>
        <v>5416534</v>
      </c>
      <c r="BK11" s="300">
        <f t="shared" ref="BK11:DF11" si="0">SUM(BK6:BK10)</f>
        <v>4742366</v>
      </c>
      <c r="BL11" s="299">
        <f>SUM(BL6:BL10)</f>
        <v>2670471</v>
      </c>
      <c r="BM11" s="300">
        <f t="shared" si="0"/>
        <v>2447672</v>
      </c>
      <c r="BN11" s="299">
        <f>SUM(BN6:BN10)</f>
        <v>6561571</v>
      </c>
      <c r="BO11" s="300">
        <f t="shared" si="0"/>
        <v>5706436</v>
      </c>
      <c r="BP11" s="299">
        <f>SUM(BP6:BP10)</f>
        <v>5512248</v>
      </c>
      <c r="BQ11" s="300">
        <f t="shared" si="0"/>
        <v>4733744</v>
      </c>
      <c r="BR11" s="299">
        <f>SUM(BR6:BR10)</f>
        <v>4979060</v>
      </c>
      <c r="BS11" s="300">
        <f t="shared" si="0"/>
        <v>4316922</v>
      </c>
      <c r="BT11" s="299">
        <f>SUM(BT6:BT10)</f>
        <v>6370357</v>
      </c>
      <c r="BU11" s="300">
        <f t="shared" si="0"/>
        <v>6013290</v>
      </c>
      <c r="BV11" s="299">
        <f>SUM(BV6:BV10)</f>
        <v>15152170</v>
      </c>
      <c r="BW11" s="300">
        <f t="shared" si="0"/>
        <v>13505265</v>
      </c>
      <c r="BX11" s="299">
        <f>SUM(BX6:BX10)</f>
        <v>17155421</v>
      </c>
      <c r="BY11" s="300">
        <f t="shared" si="0"/>
        <v>16191840</v>
      </c>
      <c r="BZ11" s="299">
        <f>SUM(BZ6:BZ10)</f>
        <v>17278166</v>
      </c>
      <c r="CA11" s="300">
        <f t="shared" si="0"/>
        <v>16272519</v>
      </c>
      <c r="CB11" s="124">
        <f>SUM(CB6:CB10)</f>
        <v>13147391</v>
      </c>
      <c r="CC11" s="126">
        <f t="shared" si="0"/>
        <v>11815870</v>
      </c>
      <c r="CD11" s="301">
        <f>SUM(CD6:CD10)</f>
        <v>1942366</v>
      </c>
      <c r="CE11" s="300">
        <f t="shared" si="0"/>
        <v>1389286</v>
      </c>
      <c r="CF11" s="301">
        <f>SUM(CF6:CF10)</f>
        <v>8159970</v>
      </c>
      <c r="CG11" s="300">
        <f t="shared" si="0"/>
        <v>7296585</v>
      </c>
      <c r="CH11" s="302"/>
      <c r="CI11" s="299">
        <f>SUM(CI6:CI10)</f>
        <v>6850217</v>
      </c>
      <c r="CJ11" s="300">
        <f t="shared" si="0"/>
        <v>6159535</v>
      </c>
      <c r="CK11" s="299">
        <f>SUM(CK6:CK10)</f>
        <v>1681410</v>
      </c>
      <c r="CL11" s="300">
        <f t="shared" si="0"/>
        <v>1201794</v>
      </c>
      <c r="CM11" s="301">
        <f>SUM(CM6:CM10)</f>
        <v>8057412</v>
      </c>
      <c r="CN11" s="300">
        <f t="shared" si="0"/>
        <v>7072000</v>
      </c>
      <c r="CO11" s="301">
        <f>SUM(CO6:CO10)</f>
        <v>5548633</v>
      </c>
      <c r="CP11" s="300">
        <f t="shared" si="0"/>
        <v>5030535</v>
      </c>
      <c r="CQ11" s="301">
        <f>SUM(CQ6:CQ10)</f>
        <v>7018723</v>
      </c>
      <c r="CR11" s="300">
        <f t="shared" si="0"/>
        <v>5857891</v>
      </c>
      <c r="CS11" s="299">
        <f>SUM(CS6:CS10)</f>
        <v>7939187</v>
      </c>
      <c r="CT11" s="300">
        <f t="shared" si="0"/>
        <v>7107804</v>
      </c>
      <c r="CU11" s="299">
        <f>SUM(CU6:CU10)</f>
        <v>13371278</v>
      </c>
      <c r="CV11" s="124">
        <f t="shared" si="0"/>
        <v>12194403</v>
      </c>
      <c r="CW11" s="299">
        <f>SUM(CW6:CW10)</f>
        <v>18472972</v>
      </c>
      <c r="CX11" s="303">
        <f t="shared" si="0"/>
        <v>17414598</v>
      </c>
      <c r="CY11" s="299">
        <f>SUM(CY6:CY10)</f>
        <v>17211863</v>
      </c>
      <c r="CZ11" s="300">
        <f t="shared" si="0"/>
        <v>16249149</v>
      </c>
      <c r="DA11" s="299">
        <f>SUM(DA6:DA10)</f>
        <v>15379988</v>
      </c>
      <c r="DB11" s="300">
        <f>SUM(DB6:DB10)</f>
        <v>13998564</v>
      </c>
      <c r="DC11" s="299">
        <f t="shared" si="0"/>
        <v>6299127</v>
      </c>
      <c r="DD11" s="303">
        <f t="shared" si="0"/>
        <v>5522869</v>
      </c>
      <c r="DE11" s="299">
        <f>SUM(DE6:DE10)</f>
        <v>5146801</v>
      </c>
      <c r="DF11" s="300">
        <f t="shared" si="0"/>
        <v>4438627</v>
      </c>
      <c r="DG11" s="409"/>
      <c r="DH11" s="299">
        <f>SUM(DH6:DH10)</f>
        <v>5595005</v>
      </c>
      <c r="DI11" s="300">
        <f t="shared" ref="DI11" si="1">SUM(DI6:DI10)</f>
        <v>4785503</v>
      </c>
      <c r="DJ11" s="299">
        <f t="shared" ref="DJ11:EE11" si="2">SUM(DJ6:DJ10)</f>
        <v>3252679</v>
      </c>
      <c r="DK11" s="300">
        <f t="shared" si="2"/>
        <v>2653398</v>
      </c>
      <c r="DL11" s="299">
        <f t="shared" si="2"/>
        <v>7777122</v>
      </c>
      <c r="DM11" s="300">
        <f t="shared" si="2"/>
        <v>7023723</v>
      </c>
      <c r="DN11" s="299">
        <f t="shared" si="2"/>
        <v>6536764</v>
      </c>
      <c r="DO11" s="300">
        <f t="shared" si="2"/>
        <v>5932874</v>
      </c>
      <c r="DP11" s="299">
        <f t="shared" si="2"/>
        <v>6559289</v>
      </c>
      <c r="DQ11" s="300">
        <f t="shared" si="2"/>
        <v>5427574</v>
      </c>
      <c r="DR11" s="299">
        <f t="shared" si="2"/>
        <v>8052339</v>
      </c>
      <c r="DS11" s="300">
        <f t="shared" si="2"/>
        <v>7210627</v>
      </c>
      <c r="DT11" s="299">
        <f t="shared" si="2"/>
        <v>0</v>
      </c>
      <c r="DU11" s="300">
        <f t="shared" si="2"/>
        <v>0</v>
      </c>
      <c r="DV11" s="299">
        <f t="shared" si="2"/>
        <v>0</v>
      </c>
      <c r="DW11" s="300">
        <f t="shared" si="2"/>
        <v>0</v>
      </c>
      <c r="DX11" s="299">
        <f t="shared" si="2"/>
        <v>0</v>
      </c>
      <c r="DY11" s="300">
        <f t="shared" si="2"/>
        <v>0</v>
      </c>
      <c r="DZ11" s="299">
        <f t="shared" si="2"/>
        <v>0</v>
      </c>
      <c r="EA11" s="300">
        <f t="shared" si="2"/>
        <v>0</v>
      </c>
      <c r="EB11" s="299">
        <f t="shared" si="2"/>
        <v>0</v>
      </c>
      <c r="EC11" s="300">
        <f t="shared" si="2"/>
        <v>0</v>
      </c>
      <c r="ED11" s="299">
        <f t="shared" si="2"/>
        <v>0</v>
      </c>
      <c r="EE11" s="300">
        <f t="shared" si="2"/>
        <v>0</v>
      </c>
    </row>
    <row r="12" spans="1:135">
      <c r="A12" s="111"/>
      <c r="B12" s="106"/>
      <c r="C12" s="106"/>
      <c r="D12" s="106"/>
      <c r="E12" s="106"/>
      <c r="F12" s="106"/>
      <c r="G12" s="106"/>
      <c r="H12" s="106"/>
      <c r="I12" s="106"/>
      <c r="J12" s="106"/>
      <c r="K12" s="106"/>
      <c r="L12" s="106"/>
      <c r="M12" s="107"/>
      <c r="N12" s="105"/>
      <c r="O12" s="106"/>
      <c r="P12" s="106"/>
      <c r="Q12" s="106"/>
      <c r="R12" s="106"/>
      <c r="S12" s="106"/>
      <c r="T12" s="106"/>
      <c r="U12" s="106"/>
      <c r="V12" s="106"/>
      <c r="W12" s="106"/>
      <c r="X12" s="106"/>
      <c r="Y12" s="107"/>
      <c r="Z12" s="105"/>
      <c r="AA12" s="106"/>
      <c r="AB12" s="106"/>
      <c r="AC12" s="106"/>
      <c r="AD12" s="106"/>
      <c r="AE12" s="106"/>
      <c r="AF12" s="106"/>
      <c r="AG12" s="106"/>
      <c r="AH12" s="106"/>
      <c r="AI12" s="106"/>
      <c r="AJ12" s="59"/>
      <c r="AK12" s="103"/>
      <c r="AL12" s="104"/>
      <c r="AM12" s="59"/>
      <c r="AN12" s="59"/>
      <c r="AO12" s="59"/>
      <c r="AP12" s="59"/>
      <c r="AQ12" s="59"/>
      <c r="AR12" s="58"/>
      <c r="AS12" s="59"/>
      <c r="AT12" s="58"/>
      <c r="AU12" s="58"/>
      <c r="AV12" s="58"/>
      <c r="AW12" s="97"/>
      <c r="AX12" s="98"/>
      <c r="AY12" s="58"/>
      <c r="AZ12" s="59"/>
      <c r="BA12" s="58"/>
      <c r="BB12" s="58"/>
      <c r="BC12" s="59"/>
      <c r="BD12" s="59"/>
      <c r="BE12" s="59"/>
      <c r="BF12" s="59"/>
      <c r="BG12" s="58"/>
      <c r="BH12" s="59"/>
      <c r="BI12" s="59"/>
      <c r="BJ12" s="304"/>
      <c r="BK12" s="305"/>
      <c r="BL12" s="306"/>
      <c r="BM12" s="307"/>
      <c r="BN12" s="306"/>
      <c r="BO12" s="307"/>
      <c r="BP12" s="306"/>
      <c r="BQ12" s="307"/>
      <c r="BR12" s="306"/>
      <c r="BS12" s="307"/>
      <c r="BT12" s="306"/>
      <c r="BU12" s="307"/>
      <c r="BV12" s="306"/>
      <c r="BW12" s="307"/>
      <c r="BX12" s="306"/>
      <c r="BY12" s="307"/>
      <c r="BZ12" s="306"/>
      <c r="CA12" s="307"/>
      <c r="CB12" s="59"/>
      <c r="CC12" s="59"/>
      <c r="CD12" s="306"/>
      <c r="CE12" s="307"/>
      <c r="CF12" s="306"/>
      <c r="CG12" s="307"/>
      <c r="CH12" s="296"/>
      <c r="CI12" s="304"/>
      <c r="CJ12" s="307"/>
      <c r="CK12" s="306"/>
      <c r="CL12" s="308"/>
      <c r="CM12" s="309"/>
      <c r="CN12" s="308"/>
      <c r="CO12" s="309"/>
      <c r="CP12" s="308"/>
      <c r="CQ12" s="309"/>
      <c r="CR12" s="310"/>
      <c r="CS12" s="309"/>
      <c r="CT12" s="308"/>
      <c r="CU12" s="309"/>
      <c r="CV12" s="308"/>
      <c r="CW12" s="309"/>
      <c r="CX12" s="308"/>
      <c r="CY12" s="309"/>
      <c r="CZ12" s="308"/>
      <c r="DA12" s="309"/>
      <c r="DB12" s="308"/>
      <c r="DC12" s="309"/>
      <c r="DD12" s="308"/>
      <c r="DE12" s="309"/>
      <c r="DF12" s="308"/>
      <c r="DG12" s="409"/>
      <c r="DH12" s="309"/>
      <c r="DI12" s="308"/>
      <c r="DJ12" s="309"/>
      <c r="DK12" s="308"/>
      <c r="DL12" s="309"/>
      <c r="DM12" s="308"/>
      <c r="DN12" s="309"/>
      <c r="DO12" s="308"/>
      <c r="DP12" s="309"/>
      <c r="DQ12" s="308"/>
      <c r="DR12" s="309"/>
      <c r="DS12" s="308"/>
      <c r="DT12" s="309"/>
      <c r="DU12" s="308"/>
      <c r="DV12" s="309"/>
      <c r="DW12" s="308"/>
      <c r="DX12" s="309"/>
      <c r="DY12" s="308"/>
      <c r="DZ12" s="309"/>
      <c r="EA12" s="308"/>
      <c r="EB12" s="309"/>
      <c r="EC12" s="308"/>
      <c r="ED12" s="309"/>
      <c r="EE12" s="308"/>
    </row>
    <row r="13" spans="1:135">
      <c r="A13" s="132" t="s">
        <v>71</v>
      </c>
      <c r="B13" s="133">
        <v>39513</v>
      </c>
      <c r="C13" s="133">
        <v>147366</v>
      </c>
      <c r="D13" s="133">
        <v>260743</v>
      </c>
      <c r="E13" s="133">
        <v>137350</v>
      </c>
      <c r="F13" s="133">
        <v>63559</v>
      </c>
      <c r="G13" s="133">
        <v>288309</v>
      </c>
      <c r="H13" s="133">
        <v>262008</v>
      </c>
      <c r="I13" s="133">
        <v>224950</v>
      </c>
      <c r="J13" s="133">
        <v>218182</v>
      </c>
      <c r="K13" s="133">
        <v>239680</v>
      </c>
      <c r="L13" s="133">
        <v>137554</v>
      </c>
      <c r="M13" s="134">
        <v>351777</v>
      </c>
      <c r="N13" s="135">
        <v>33682</v>
      </c>
      <c r="O13" s="133">
        <v>155719</v>
      </c>
      <c r="P13" s="133">
        <v>238167</v>
      </c>
      <c r="Q13" s="133">
        <v>44558</v>
      </c>
      <c r="R13" s="133">
        <v>282516</v>
      </c>
      <c r="S13" s="133">
        <v>192294</v>
      </c>
      <c r="T13" s="133">
        <v>206626</v>
      </c>
      <c r="U13" s="133">
        <v>101374</v>
      </c>
      <c r="V13" s="133">
        <v>218960</v>
      </c>
      <c r="W13" s="133">
        <v>222154</v>
      </c>
      <c r="X13" s="133">
        <v>314329</v>
      </c>
      <c r="Y13" s="134">
        <v>243532</v>
      </c>
      <c r="Z13" s="135">
        <v>199525</v>
      </c>
      <c r="AA13" s="133">
        <v>136293</v>
      </c>
      <c r="AB13" s="133">
        <v>92473</v>
      </c>
      <c r="AC13" s="133">
        <v>161516</v>
      </c>
      <c r="AD13" s="133">
        <v>154312</v>
      </c>
      <c r="AE13" s="133">
        <v>151940</v>
      </c>
      <c r="AF13" s="133">
        <v>407926</v>
      </c>
      <c r="AG13" s="133">
        <v>214056</v>
      </c>
      <c r="AH13" s="133">
        <v>35576</v>
      </c>
      <c r="AI13" s="133">
        <v>450452</v>
      </c>
      <c r="AJ13" s="136">
        <v>272784</v>
      </c>
      <c r="AK13" s="137">
        <v>99016</v>
      </c>
      <c r="AL13" s="138">
        <v>170358</v>
      </c>
      <c r="AM13" s="136">
        <v>80985</v>
      </c>
      <c r="AN13" s="136">
        <v>147218</v>
      </c>
      <c r="AO13" s="136">
        <v>83453</v>
      </c>
      <c r="AP13" s="136">
        <v>270973</v>
      </c>
      <c r="AQ13" s="136">
        <v>120190</v>
      </c>
      <c r="AR13" s="133">
        <v>237163</v>
      </c>
      <c r="AS13" s="136">
        <v>443261</v>
      </c>
      <c r="AT13" s="133">
        <v>257207</v>
      </c>
      <c r="AU13" s="133">
        <v>266982</v>
      </c>
      <c r="AV13" s="133">
        <v>109295</v>
      </c>
      <c r="AW13" s="134">
        <v>230549</v>
      </c>
      <c r="AX13" s="135">
        <v>287760</v>
      </c>
      <c r="AY13" s="133">
        <v>29139</v>
      </c>
      <c r="AZ13" s="136">
        <v>143723</v>
      </c>
      <c r="BA13" s="133">
        <v>37939</v>
      </c>
      <c r="BB13" s="133">
        <v>307848</v>
      </c>
      <c r="BC13" s="136">
        <v>59305</v>
      </c>
      <c r="BD13" s="136">
        <v>457621</v>
      </c>
      <c r="BE13" s="136">
        <v>266158</v>
      </c>
      <c r="BF13" s="136">
        <v>235152</v>
      </c>
      <c r="BG13" s="133">
        <v>343893</v>
      </c>
      <c r="BH13" s="136">
        <v>272442</v>
      </c>
      <c r="BI13" s="136">
        <v>141016</v>
      </c>
      <c r="BJ13" s="311">
        <v>239527</v>
      </c>
      <c r="BK13" s="312">
        <v>216731</v>
      </c>
      <c r="BL13" s="311">
        <v>39160</v>
      </c>
      <c r="BM13" s="312">
        <v>33158</v>
      </c>
      <c r="BN13" s="311">
        <v>294702</v>
      </c>
      <c r="BO13" s="312">
        <v>262135</v>
      </c>
      <c r="BP13" s="311">
        <v>143774</v>
      </c>
      <c r="BQ13" s="312">
        <v>110232</v>
      </c>
      <c r="BR13" s="311">
        <v>188587</v>
      </c>
      <c r="BS13" s="312">
        <v>164185</v>
      </c>
      <c r="BT13" s="311">
        <v>233277</v>
      </c>
      <c r="BU13" s="312">
        <v>204744</v>
      </c>
      <c r="BV13" s="311">
        <v>283015</v>
      </c>
      <c r="BW13" s="312">
        <v>240361</v>
      </c>
      <c r="BX13" s="311">
        <v>301537</v>
      </c>
      <c r="BY13" s="312">
        <v>268987</v>
      </c>
      <c r="BZ13" s="311">
        <v>295110</v>
      </c>
      <c r="CA13" s="312">
        <v>247100</v>
      </c>
      <c r="CB13" s="136">
        <v>322993</v>
      </c>
      <c r="CC13" s="136">
        <v>260999</v>
      </c>
      <c r="CD13" s="311">
        <v>24466</v>
      </c>
      <c r="CE13" s="312">
        <v>20816</v>
      </c>
      <c r="CF13" s="311">
        <v>540744</v>
      </c>
      <c r="CG13" s="312">
        <v>483143</v>
      </c>
      <c r="CH13" s="296"/>
      <c r="CI13" s="311">
        <v>144662</v>
      </c>
      <c r="CJ13" s="312">
        <v>128630</v>
      </c>
      <c r="CK13" s="311">
        <v>12394</v>
      </c>
      <c r="CL13" s="313">
        <v>10708</v>
      </c>
      <c r="CM13" s="314">
        <v>350571</v>
      </c>
      <c r="CN13" s="313">
        <v>305252</v>
      </c>
      <c r="CO13" s="314">
        <v>178577</v>
      </c>
      <c r="CP13" s="313">
        <v>143663</v>
      </c>
      <c r="CQ13" s="314">
        <v>198429</v>
      </c>
      <c r="CR13" s="315">
        <v>167237</v>
      </c>
      <c r="CS13" s="314">
        <v>268977</v>
      </c>
      <c r="CT13" s="313">
        <v>227296</v>
      </c>
      <c r="CU13" s="314">
        <v>318344</v>
      </c>
      <c r="CV13" s="313">
        <v>276051</v>
      </c>
      <c r="CW13" s="314">
        <v>314521</v>
      </c>
      <c r="CX13" s="313">
        <v>279569</v>
      </c>
      <c r="CY13" s="314">
        <v>294796</v>
      </c>
      <c r="CZ13" s="313">
        <v>265599</v>
      </c>
      <c r="DA13" s="314">
        <v>381290</v>
      </c>
      <c r="DB13" s="313">
        <v>329040</v>
      </c>
      <c r="DC13" s="314">
        <v>317825</v>
      </c>
      <c r="DD13" s="313">
        <v>281761</v>
      </c>
      <c r="DE13" s="314">
        <v>360616</v>
      </c>
      <c r="DF13" s="313">
        <v>335370</v>
      </c>
      <c r="DG13" s="409"/>
      <c r="DH13" s="314">
        <v>157448</v>
      </c>
      <c r="DI13" s="313">
        <v>141987</v>
      </c>
      <c r="DJ13" s="314">
        <v>55052</v>
      </c>
      <c r="DK13" s="313">
        <v>40583</v>
      </c>
      <c r="DL13" s="314">
        <v>338838</v>
      </c>
      <c r="DM13" s="313">
        <v>288589</v>
      </c>
      <c r="DN13" s="314">
        <v>230565</v>
      </c>
      <c r="DO13" s="313">
        <v>168180</v>
      </c>
      <c r="DP13" s="314">
        <v>223114</v>
      </c>
      <c r="DQ13" s="313">
        <v>197661</v>
      </c>
      <c r="DR13" s="314">
        <v>280002</v>
      </c>
      <c r="DS13" s="313">
        <v>228053</v>
      </c>
      <c r="DT13" s="314"/>
      <c r="DU13" s="313"/>
      <c r="DV13" s="314"/>
      <c r="DW13" s="313"/>
      <c r="DX13" s="314"/>
      <c r="DY13" s="313"/>
      <c r="DZ13" s="314"/>
      <c r="EA13" s="313"/>
      <c r="EB13" s="314"/>
      <c r="EC13" s="313"/>
      <c r="ED13" s="314"/>
      <c r="EE13" s="313"/>
    </row>
    <row r="14" spans="1:135">
      <c r="A14" s="132" t="s">
        <v>72</v>
      </c>
      <c r="B14" s="133">
        <v>111557</v>
      </c>
      <c r="C14" s="133">
        <v>115178</v>
      </c>
      <c r="D14" s="133">
        <v>396410</v>
      </c>
      <c r="E14" s="133">
        <v>293685</v>
      </c>
      <c r="F14" s="133">
        <v>137674</v>
      </c>
      <c r="G14" s="133">
        <v>436765</v>
      </c>
      <c r="H14" s="133">
        <v>631849</v>
      </c>
      <c r="I14" s="133">
        <v>613951</v>
      </c>
      <c r="J14" s="133">
        <v>535304</v>
      </c>
      <c r="K14" s="133">
        <v>554510</v>
      </c>
      <c r="L14" s="133">
        <v>353946</v>
      </c>
      <c r="M14" s="134">
        <v>385673</v>
      </c>
      <c r="N14" s="135">
        <v>83778</v>
      </c>
      <c r="O14" s="133">
        <v>262259</v>
      </c>
      <c r="P14" s="133">
        <v>264435</v>
      </c>
      <c r="Q14" s="133">
        <v>33184</v>
      </c>
      <c r="R14" s="133">
        <v>465521</v>
      </c>
      <c r="S14" s="133">
        <v>319887</v>
      </c>
      <c r="T14" s="133">
        <v>506348</v>
      </c>
      <c r="U14" s="133">
        <v>71759</v>
      </c>
      <c r="V14" s="133">
        <v>603019</v>
      </c>
      <c r="W14" s="133">
        <v>615115</v>
      </c>
      <c r="X14" s="133">
        <v>519591</v>
      </c>
      <c r="Y14" s="134">
        <v>288269</v>
      </c>
      <c r="Z14" s="135">
        <v>282845</v>
      </c>
      <c r="AA14" s="133">
        <v>149204</v>
      </c>
      <c r="AB14" s="133">
        <v>174346</v>
      </c>
      <c r="AC14" s="133">
        <v>235366</v>
      </c>
      <c r="AD14" s="133">
        <v>247186</v>
      </c>
      <c r="AE14" s="133">
        <v>217825</v>
      </c>
      <c r="AF14" s="133">
        <v>844964</v>
      </c>
      <c r="AG14" s="133">
        <v>716399</v>
      </c>
      <c r="AH14" s="133">
        <v>90135</v>
      </c>
      <c r="AI14" s="133">
        <v>805398</v>
      </c>
      <c r="AJ14" s="136">
        <v>731925</v>
      </c>
      <c r="AK14" s="137">
        <v>253587</v>
      </c>
      <c r="AL14" s="138">
        <v>321411</v>
      </c>
      <c r="AM14" s="136">
        <v>117940</v>
      </c>
      <c r="AN14" s="136">
        <v>164969</v>
      </c>
      <c r="AO14" s="136">
        <v>241930</v>
      </c>
      <c r="AP14" s="136">
        <v>449527</v>
      </c>
      <c r="AQ14" s="136">
        <v>66316</v>
      </c>
      <c r="AR14" s="133">
        <v>673329</v>
      </c>
      <c r="AS14" s="136">
        <v>759629</v>
      </c>
      <c r="AT14" s="133">
        <v>511579</v>
      </c>
      <c r="AU14" s="133">
        <v>637339</v>
      </c>
      <c r="AV14" s="133">
        <v>114248</v>
      </c>
      <c r="AW14" s="134">
        <v>450051</v>
      </c>
      <c r="AX14" s="135">
        <v>454014</v>
      </c>
      <c r="AY14" s="133">
        <v>172636</v>
      </c>
      <c r="AZ14" s="136">
        <v>209506</v>
      </c>
      <c r="BA14" s="133">
        <v>144464</v>
      </c>
      <c r="BB14" s="133">
        <v>306580</v>
      </c>
      <c r="BC14" s="136">
        <v>62120</v>
      </c>
      <c r="BD14" s="136">
        <v>912710</v>
      </c>
      <c r="BE14" s="136">
        <v>374678</v>
      </c>
      <c r="BF14" s="136">
        <v>573511</v>
      </c>
      <c r="BG14" s="133">
        <v>930597</v>
      </c>
      <c r="BH14" s="136">
        <v>409072</v>
      </c>
      <c r="BI14" s="136">
        <v>223652</v>
      </c>
      <c r="BJ14" s="311">
        <v>397505</v>
      </c>
      <c r="BK14" s="312">
        <v>349015</v>
      </c>
      <c r="BL14" s="311">
        <v>144149</v>
      </c>
      <c r="BM14" s="312">
        <v>130369</v>
      </c>
      <c r="BN14" s="311">
        <v>385754</v>
      </c>
      <c r="BO14" s="312">
        <v>372055</v>
      </c>
      <c r="BP14" s="311">
        <v>295712</v>
      </c>
      <c r="BQ14" s="312">
        <v>275932</v>
      </c>
      <c r="BR14" s="311">
        <v>272756</v>
      </c>
      <c r="BS14" s="312">
        <v>246699</v>
      </c>
      <c r="BT14" s="311">
        <v>346253</v>
      </c>
      <c r="BU14" s="312">
        <v>332225</v>
      </c>
      <c r="BV14" s="311">
        <v>808772</v>
      </c>
      <c r="BW14" s="312">
        <v>767497</v>
      </c>
      <c r="BX14" s="311">
        <v>604756</v>
      </c>
      <c r="BY14" s="312">
        <v>567508</v>
      </c>
      <c r="BZ14" s="311">
        <v>630834</v>
      </c>
      <c r="CA14" s="312">
        <v>568831</v>
      </c>
      <c r="CB14" s="136">
        <v>727295</v>
      </c>
      <c r="CC14" s="136">
        <v>654993</v>
      </c>
      <c r="CD14" s="311">
        <v>375144</v>
      </c>
      <c r="CE14" s="312">
        <v>359755</v>
      </c>
      <c r="CF14" s="311">
        <v>413244</v>
      </c>
      <c r="CG14" s="312">
        <v>396163</v>
      </c>
      <c r="CH14" s="296"/>
      <c r="CI14" s="311">
        <v>286663</v>
      </c>
      <c r="CJ14" s="312">
        <v>255409</v>
      </c>
      <c r="CK14" s="311">
        <v>182226</v>
      </c>
      <c r="CL14" s="313">
        <v>156295</v>
      </c>
      <c r="CM14" s="314">
        <v>302072</v>
      </c>
      <c r="CN14" s="313">
        <v>288348</v>
      </c>
      <c r="CO14" s="314">
        <v>252130</v>
      </c>
      <c r="CP14" s="313">
        <v>223388</v>
      </c>
      <c r="CQ14" s="314">
        <v>276008</v>
      </c>
      <c r="CR14" s="315">
        <v>257351</v>
      </c>
      <c r="CS14" s="314">
        <v>459405</v>
      </c>
      <c r="CT14" s="313">
        <v>436439</v>
      </c>
      <c r="CU14" s="314">
        <v>696262</v>
      </c>
      <c r="CV14" s="313">
        <v>665904</v>
      </c>
      <c r="CW14" s="314">
        <v>599908</v>
      </c>
      <c r="CX14" s="313">
        <v>585893</v>
      </c>
      <c r="CY14" s="314">
        <v>476404</v>
      </c>
      <c r="CZ14" s="313">
        <v>446819</v>
      </c>
      <c r="DA14" s="314">
        <v>758538</v>
      </c>
      <c r="DB14" s="313">
        <v>683406</v>
      </c>
      <c r="DC14" s="314">
        <v>378359</v>
      </c>
      <c r="DD14" s="313">
        <v>360714</v>
      </c>
      <c r="DE14" s="314">
        <v>335519</v>
      </c>
      <c r="DF14" s="313">
        <v>322682</v>
      </c>
      <c r="DG14" s="409"/>
      <c r="DH14" s="314">
        <v>157050</v>
      </c>
      <c r="DI14" s="313">
        <v>131087</v>
      </c>
      <c r="DJ14" s="314">
        <v>259757</v>
      </c>
      <c r="DK14" s="313">
        <v>249131</v>
      </c>
      <c r="DL14" s="314">
        <v>256174</v>
      </c>
      <c r="DM14" s="313">
        <v>240747</v>
      </c>
      <c r="DN14" s="314">
        <v>292937</v>
      </c>
      <c r="DO14" s="313">
        <v>272733</v>
      </c>
      <c r="DP14" s="314">
        <v>263648</v>
      </c>
      <c r="DQ14" s="313">
        <v>252710</v>
      </c>
      <c r="DR14" s="314">
        <v>368105</v>
      </c>
      <c r="DS14" s="313">
        <v>343258</v>
      </c>
      <c r="DT14" s="314"/>
      <c r="DU14" s="313"/>
      <c r="DV14" s="314"/>
      <c r="DW14" s="313"/>
      <c r="DX14" s="314"/>
      <c r="DY14" s="313"/>
      <c r="DZ14" s="314"/>
      <c r="EA14" s="313"/>
      <c r="EB14" s="314"/>
      <c r="EC14" s="313"/>
      <c r="ED14" s="314"/>
      <c r="EE14" s="313"/>
    </row>
    <row r="15" spans="1:135">
      <c r="A15" s="132" t="s">
        <v>73</v>
      </c>
      <c r="B15" s="133">
        <v>269783</v>
      </c>
      <c r="C15" s="133">
        <v>80157</v>
      </c>
      <c r="D15" s="133">
        <v>784476</v>
      </c>
      <c r="E15" s="133">
        <v>478149</v>
      </c>
      <c r="F15" s="133">
        <v>368722</v>
      </c>
      <c r="G15" s="133">
        <v>1273060</v>
      </c>
      <c r="H15" s="133">
        <v>657571</v>
      </c>
      <c r="I15" s="133">
        <v>572506</v>
      </c>
      <c r="J15" s="133">
        <v>814918</v>
      </c>
      <c r="K15" s="133">
        <v>695280</v>
      </c>
      <c r="L15" s="133">
        <v>726593</v>
      </c>
      <c r="M15" s="134">
        <v>605138</v>
      </c>
      <c r="N15" s="135">
        <v>137363</v>
      </c>
      <c r="O15" s="133">
        <v>546774</v>
      </c>
      <c r="P15" s="133">
        <v>667166</v>
      </c>
      <c r="Q15" s="133">
        <v>202021</v>
      </c>
      <c r="R15" s="133">
        <v>1238073</v>
      </c>
      <c r="S15" s="133">
        <v>657184</v>
      </c>
      <c r="T15" s="133">
        <v>726551</v>
      </c>
      <c r="U15" s="133">
        <v>240096</v>
      </c>
      <c r="V15" s="133">
        <v>507928</v>
      </c>
      <c r="W15" s="133">
        <v>871547</v>
      </c>
      <c r="X15" s="133">
        <v>1004645</v>
      </c>
      <c r="Y15" s="134">
        <v>973859</v>
      </c>
      <c r="Z15" s="135">
        <v>500150</v>
      </c>
      <c r="AA15" s="133">
        <v>442156</v>
      </c>
      <c r="AB15" s="133">
        <v>454736</v>
      </c>
      <c r="AC15" s="133">
        <v>591719</v>
      </c>
      <c r="AD15" s="133">
        <v>527965</v>
      </c>
      <c r="AE15" s="133">
        <v>1010502</v>
      </c>
      <c r="AF15" s="133">
        <v>1544037</v>
      </c>
      <c r="AG15" s="133">
        <v>712220</v>
      </c>
      <c r="AH15" s="133">
        <v>325828</v>
      </c>
      <c r="AI15" s="133">
        <v>1027155</v>
      </c>
      <c r="AJ15" s="136">
        <v>972300</v>
      </c>
      <c r="AK15" s="137">
        <v>662767</v>
      </c>
      <c r="AL15" s="138">
        <v>738368</v>
      </c>
      <c r="AM15" s="136">
        <v>483090</v>
      </c>
      <c r="AN15" s="136">
        <v>467648</v>
      </c>
      <c r="AO15" s="136">
        <v>646061</v>
      </c>
      <c r="AP15" s="136">
        <v>1379860</v>
      </c>
      <c r="AQ15" s="136">
        <v>271524</v>
      </c>
      <c r="AR15" s="133">
        <v>1417827</v>
      </c>
      <c r="AS15" s="136">
        <v>748006</v>
      </c>
      <c r="AT15" s="133">
        <v>1155149</v>
      </c>
      <c r="AU15" s="133">
        <v>1018270</v>
      </c>
      <c r="AV15" s="133">
        <v>573322</v>
      </c>
      <c r="AW15" s="134">
        <v>810174</v>
      </c>
      <c r="AX15" s="135">
        <v>937889</v>
      </c>
      <c r="AY15" s="133">
        <v>331024</v>
      </c>
      <c r="AZ15" s="136">
        <v>818184</v>
      </c>
      <c r="BA15" s="133">
        <v>457931</v>
      </c>
      <c r="BB15" s="133">
        <v>1405529</v>
      </c>
      <c r="BC15" s="136">
        <v>455602</v>
      </c>
      <c r="BD15" s="136">
        <v>1572815</v>
      </c>
      <c r="BE15" s="136">
        <v>506642</v>
      </c>
      <c r="BF15" s="136">
        <v>779917</v>
      </c>
      <c r="BG15" s="133">
        <v>1602494</v>
      </c>
      <c r="BH15" s="136">
        <v>1170829</v>
      </c>
      <c r="BI15" s="136">
        <v>444607</v>
      </c>
      <c r="BJ15" s="311">
        <v>517477</v>
      </c>
      <c r="BK15" s="312">
        <v>449886</v>
      </c>
      <c r="BL15" s="311">
        <v>509907</v>
      </c>
      <c r="BM15" s="312">
        <v>478701</v>
      </c>
      <c r="BN15" s="311">
        <v>788973</v>
      </c>
      <c r="BO15" s="312">
        <v>612891</v>
      </c>
      <c r="BP15" s="311">
        <v>793415</v>
      </c>
      <c r="BQ15" s="312">
        <v>702562</v>
      </c>
      <c r="BR15" s="311">
        <v>1055846</v>
      </c>
      <c r="BS15" s="312">
        <v>982028</v>
      </c>
      <c r="BT15" s="311">
        <v>370022</v>
      </c>
      <c r="BU15" s="312">
        <v>365860</v>
      </c>
      <c r="BV15" s="311">
        <v>1696921</v>
      </c>
      <c r="BW15" s="312">
        <v>1408321</v>
      </c>
      <c r="BX15" s="311">
        <v>842781</v>
      </c>
      <c r="BY15" s="312">
        <v>769880</v>
      </c>
      <c r="BZ15" s="311">
        <v>1145379</v>
      </c>
      <c r="CA15" s="312">
        <v>1048389</v>
      </c>
      <c r="CB15" s="136">
        <v>1121648</v>
      </c>
      <c r="CC15" s="136">
        <v>1033201</v>
      </c>
      <c r="CD15" s="311">
        <v>142708</v>
      </c>
      <c r="CE15" s="312">
        <v>140625</v>
      </c>
      <c r="CF15" s="311">
        <v>1968306</v>
      </c>
      <c r="CG15" s="312">
        <v>1832712</v>
      </c>
      <c r="CH15" s="296"/>
      <c r="CI15" s="311">
        <v>527101</v>
      </c>
      <c r="CJ15" s="312">
        <v>488141</v>
      </c>
      <c r="CK15" s="311">
        <v>251563</v>
      </c>
      <c r="CL15" s="313">
        <v>209803</v>
      </c>
      <c r="CM15" s="314">
        <v>864929</v>
      </c>
      <c r="CN15" s="313">
        <v>744591</v>
      </c>
      <c r="CO15" s="314">
        <v>491739</v>
      </c>
      <c r="CP15" s="313">
        <v>475869</v>
      </c>
      <c r="CQ15" s="314">
        <v>1513072</v>
      </c>
      <c r="CR15" s="315">
        <v>1375397</v>
      </c>
      <c r="CS15" s="314">
        <v>1093551</v>
      </c>
      <c r="CT15" s="313">
        <v>1020951</v>
      </c>
      <c r="CU15" s="314">
        <v>1236380</v>
      </c>
      <c r="CV15" s="313">
        <v>1014297</v>
      </c>
      <c r="CW15" s="314">
        <v>898510</v>
      </c>
      <c r="CX15" s="313">
        <v>842788</v>
      </c>
      <c r="CY15" s="314">
        <v>1183615</v>
      </c>
      <c r="CZ15" s="313">
        <v>1061906</v>
      </c>
      <c r="DA15" s="314">
        <v>1421217</v>
      </c>
      <c r="DB15" s="313">
        <v>1282627</v>
      </c>
      <c r="DC15" s="314">
        <v>1102089</v>
      </c>
      <c r="DD15" s="313">
        <v>1020130</v>
      </c>
      <c r="DE15" s="314">
        <v>962994</v>
      </c>
      <c r="DF15" s="313">
        <v>897837</v>
      </c>
      <c r="DG15" s="409"/>
      <c r="DH15" s="314">
        <v>897604</v>
      </c>
      <c r="DI15" s="313">
        <v>806980</v>
      </c>
      <c r="DJ15" s="314">
        <v>263520</v>
      </c>
      <c r="DK15" s="313">
        <v>234836</v>
      </c>
      <c r="DL15" s="314">
        <v>819990</v>
      </c>
      <c r="DM15" s="313">
        <v>689197</v>
      </c>
      <c r="DN15" s="314">
        <v>1009891</v>
      </c>
      <c r="DO15" s="313">
        <v>932322</v>
      </c>
      <c r="DP15" s="314">
        <v>1074927</v>
      </c>
      <c r="DQ15" s="313">
        <v>1004056</v>
      </c>
      <c r="DR15" s="314">
        <v>1098437</v>
      </c>
      <c r="DS15" s="313">
        <v>991783</v>
      </c>
      <c r="DT15" s="314"/>
      <c r="DU15" s="313"/>
      <c r="DV15" s="314"/>
      <c r="DW15" s="313"/>
      <c r="DX15" s="314"/>
      <c r="DY15" s="313"/>
      <c r="DZ15" s="314"/>
      <c r="EA15" s="313"/>
      <c r="EB15" s="314"/>
      <c r="EC15" s="313"/>
      <c r="ED15" s="314"/>
      <c r="EE15" s="313"/>
    </row>
    <row r="16" spans="1:135">
      <c r="A16" s="132" t="s">
        <v>74</v>
      </c>
      <c r="B16" s="133">
        <v>32829</v>
      </c>
      <c r="C16" s="133">
        <v>61563</v>
      </c>
      <c r="D16" s="133">
        <v>50264</v>
      </c>
      <c r="E16" s="133">
        <v>33487</v>
      </c>
      <c r="F16" s="133">
        <v>39589</v>
      </c>
      <c r="G16" s="133">
        <v>66677</v>
      </c>
      <c r="H16" s="133">
        <v>84749</v>
      </c>
      <c r="I16" s="133">
        <v>83356</v>
      </c>
      <c r="J16" s="133">
        <v>67864</v>
      </c>
      <c r="K16" s="133">
        <v>96129</v>
      </c>
      <c r="L16" s="133">
        <v>65831</v>
      </c>
      <c r="M16" s="134">
        <v>110233</v>
      </c>
      <c r="N16" s="135">
        <v>9198</v>
      </c>
      <c r="O16" s="133">
        <v>57548</v>
      </c>
      <c r="P16" s="133">
        <v>43937</v>
      </c>
      <c r="Q16" s="133">
        <v>17475</v>
      </c>
      <c r="R16" s="133">
        <v>69944</v>
      </c>
      <c r="S16" s="133">
        <v>74424</v>
      </c>
      <c r="T16" s="133">
        <v>79430</v>
      </c>
      <c r="U16" s="133">
        <v>21293</v>
      </c>
      <c r="V16" s="133">
        <v>43994</v>
      </c>
      <c r="W16" s="133">
        <v>46770</v>
      </c>
      <c r="X16" s="133">
        <v>152894</v>
      </c>
      <c r="Y16" s="134">
        <v>30244</v>
      </c>
      <c r="Z16" s="135">
        <v>84383</v>
      </c>
      <c r="AA16" s="133">
        <v>47390</v>
      </c>
      <c r="AB16" s="133">
        <v>20923</v>
      </c>
      <c r="AC16" s="133">
        <v>56833</v>
      </c>
      <c r="AD16" s="133">
        <v>59803</v>
      </c>
      <c r="AE16" s="133">
        <v>35528</v>
      </c>
      <c r="AF16" s="133">
        <v>122826</v>
      </c>
      <c r="AG16" s="133">
        <v>41068</v>
      </c>
      <c r="AH16" s="133">
        <v>4188</v>
      </c>
      <c r="AI16" s="133">
        <v>101176</v>
      </c>
      <c r="AJ16" s="136">
        <v>139792</v>
      </c>
      <c r="AK16" s="137">
        <v>14815</v>
      </c>
      <c r="AL16" s="138">
        <v>112221</v>
      </c>
      <c r="AM16" s="136">
        <v>27164</v>
      </c>
      <c r="AN16" s="136">
        <v>28605</v>
      </c>
      <c r="AO16" s="136">
        <v>83895</v>
      </c>
      <c r="AP16" s="136">
        <v>86824</v>
      </c>
      <c r="AQ16" s="136">
        <v>16554</v>
      </c>
      <c r="AR16" s="133">
        <v>99480</v>
      </c>
      <c r="AS16" s="136">
        <v>103633</v>
      </c>
      <c r="AT16" s="133">
        <v>53094</v>
      </c>
      <c r="AU16" s="133">
        <v>155217</v>
      </c>
      <c r="AV16" s="133">
        <v>0</v>
      </c>
      <c r="AW16" s="134">
        <v>97101</v>
      </c>
      <c r="AX16" s="135">
        <v>192087</v>
      </c>
      <c r="AY16" s="133">
        <v>22322</v>
      </c>
      <c r="AZ16" s="136">
        <v>32885</v>
      </c>
      <c r="BA16" s="133">
        <v>70082</v>
      </c>
      <c r="BB16" s="133">
        <v>45178</v>
      </c>
      <c r="BC16" s="136">
        <v>16750</v>
      </c>
      <c r="BD16" s="136">
        <v>158076</v>
      </c>
      <c r="BE16" s="136">
        <v>67790</v>
      </c>
      <c r="BF16" s="136">
        <v>5700</v>
      </c>
      <c r="BG16" s="133">
        <v>223698</v>
      </c>
      <c r="BH16" s="136">
        <v>34918</v>
      </c>
      <c r="BI16" s="136">
        <v>152222</v>
      </c>
      <c r="BJ16" s="311">
        <v>125486</v>
      </c>
      <c r="BK16" s="312">
        <v>96706</v>
      </c>
      <c r="BL16" s="311">
        <v>18304</v>
      </c>
      <c r="BM16" s="312">
        <v>14004</v>
      </c>
      <c r="BN16" s="311">
        <v>75884</v>
      </c>
      <c r="BO16" s="312">
        <v>59539</v>
      </c>
      <c r="BP16" s="311">
        <v>122981</v>
      </c>
      <c r="BQ16" s="312">
        <v>86399</v>
      </c>
      <c r="BR16" s="311">
        <v>35637</v>
      </c>
      <c r="BS16" s="312">
        <v>29414</v>
      </c>
      <c r="BT16" s="311">
        <v>54858</v>
      </c>
      <c r="BU16" s="312">
        <v>43755</v>
      </c>
      <c r="BV16" s="311">
        <v>152851</v>
      </c>
      <c r="BW16" s="312">
        <v>132614</v>
      </c>
      <c r="BX16" s="311">
        <v>75337</v>
      </c>
      <c r="BY16" s="312">
        <v>60218</v>
      </c>
      <c r="BZ16" s="311">
        <v>73534</v>
      </c>
      <c r="CA16" s="312">
        <v>63342</v>
      </c>
      <c r="CB16" s="136">
        <v>222289</v>
      </c>
      <c r="CC16" s="136">
        <v>182586</v>
      </c>
      <c r="CD16" s="311">
        <v>1431</v>
      </c>
      <c r="CE16" s="312">
        <v>1431</v>
      </c>
      <c r="CF16" s="311">
        <v>252540</v>
      </c>
      <c r="CG16" s="312">
        <v>144708</v>
      </c>
      <c r="CH16" s="296"/>
      <c r="CI16" s="311">
        <v>123437</v>
      </c>
      <c r="CJ16" s="312">
        <v>95001</v>
      </c>
      <c r="CK16" s="311">
        <v>344</v>
      </c>
      <c r="CL16" s="313">
        <v>344</v>
      </c>
      <c r="CM16" s="314">
        <v>124658</v>
      </c>
      <c r="CN16" s="313">
        <v>82788</v>
      </c>
      <c r="CO16" s="314">
        <v>117809</v>
      </c>
      <c r="CP16" s="313">
        <v>80767</v>
      </c>
      <c r="CQ16" s="314">
        <v>62619</v>
      </c>
      <c r="CR16" s="315">
        <v>48212</v>
      </c>
      <c r="CS16" s="314">
        <v>52739</v>
      </c>
      <c r="CT16" s="313">
        <v>41881</v>
      </c>
      <c r="CU16" s="314">
        <v>225284</v>
      </c>
      <c r="CV16" s="313">
        <v>195226</v>
      </c>
      <c r="CW16" s="314">
        <v>65614</v>
      </c>
      <c r="CX16" s="313">
        <v>56442</v>
      </c>
      <c r="CY16" s="314">
        <v>67892</v>
      </c>
      <c r="CZ16" s="313">
        <v>54305</v>
      </c>
      <c r="DA16" s="314">
        <v>248005</v>
      </c>
      <c r="DB16" s="313">
        <v>206410</v>
      </c>
      <c r="DC16" s="314">
        <v>141536</v>
      </c>
      <c r="DD16" s="313">
        <v>84216</v>
      </c>
      <c r="DE16" s="314">
        <v>130581</v>
      </c>
      <c r="DF16" s="313">
        <v>80107</v>
      </c>
      <c r="DG16" s="409"/>
      <c r="DH16" s="314">
        <v>107069</v>
      </c>
      <c r="DI16" s="313">
        <v>71340</v>
      </c>
      <c r="DJ16" s="314">
        <v>13675</v>
      </c>
      <c r="DK16" s="313">
        <v>13675</v>
      </c>
      <c r="DL16" s="314">
        <v>102912</v>
      </c>
      <c r="DM16" s="313">
        <v>71305</v>
      </c>
      <c r="DN16" s="314">
        <v>122828</v>
      </c>
      <c r="DO16" s="313">
        <v>79857</v>
      </c>
      <c r="DP16" s="314">
        <v>52567</v>
      </c>
      <c r="DQ16" s="313">
        <v>26692</v>
      </c>
      <c r="DR16" s="314">
        <v>81025</v>
      </c>
      <c r="DS16" s="313">
        <v>62359</v>
      </c>
      <c r="DT16" s="314"/>
      <c r="DU16" s="313"/>
      <c r="DV16" s="314"/>
      <c r="DW16" s="313"/>
      <c r="DX16" s="314"/>
      <c r="DY16" s="313"/>
      <c r="DZ16" s="314"/>
      <c r="EA16" s="313"/>
      <c r="EB16" s="314"/>
      <c r="EC16" s="313"/>
      <c r="ED16" s="314"/>
      <c r="EE16" s="313"/>
    </row>
    <row r="17" spans="1:135" ht="13.8" thickBot="1">
      <c r="A17" s="132" t="s">
        <v>75</v>
      </c>
      <c r="B17" s="133">
        <v>99359</v>
      </c>
      <c r="C17" s="133">
        <v>395438</v>
      </c>
      <c r="D17" s="133">
        <v>938885</v>
      </c>
      <c r="E17" s="133">
        <v>593749</v>
      </c>
      <c r="F17" s="133">
        <v>1023459</v>
      </c>
      <c r="G17" s="133">
        <v>732313</v>
      </c>
      <c r="H17" s="133">
        <v>1093658</v>
      </c>
      <c r="I17" s="133">
        <v>850011</v>
      </c>
      <c r="J17" s="133">
        <v>983080</v>
      </c>
      <c r="K17" s="133">
        <v>497842</v>
      </c>
      <c r="L17" s="133">
        <v>819600</v>
      </c>
      <c r="M17" s="134">
        <v>977197</v>
      </c>
      <c r="N17" s="135">
        <v>497924</v>
      </c>
      <c r="O17" s="133">
        <v>906374</v>
      </c>
      <c r="P17" s="133">
        <v>681339</v>
      </c>
      <c r="Q17" s="133">
        <v>608060</v>
      </c>
      <c r="R17" s="133">
        <v>1524209</v>
      </c>
      <c r="S17" s="133">
        <v>1100383</v>
      </c>
      <c r="T17" s="133">
        <v>986518</v>
      </c>
      <c r="U17" s="133">
        <v>489156</v>
      </c>
      <c r="V17" s="133">
        <v>915564</v>
      </c>
      <c r="W17" s="133">
        <v>1081658</v>
      </c>
      <c r="X17" s="133">
        <v>1067500</v>
      </c>
      <c r="Y17" s="134">
        <v>875733</v>
      </c>
      <c r="Z17" s="135">
        <v>692357</v>
      </c>
      <c r="AA17" s="133">
        <v>430287</v>
      </c>
      <c r="AB17" s="133">
        <v>630972</v>
      </c>
      <c r="AC17" s="133">
        <v>827316</v>
      </c>
      <c r="AD17" s="133">
        <v>1034342</v>
      </c>
      <c r="AE17" s="133">
        <v>1008255</v>
      </c>
      <c r="AF17" s="133">
        <v>1198029</v>
      </c>
      <c r="AG17" s="133">
        <v>807099</v>
      </c>
      <c r="AH17" s="133">
        <v>559038</v>
      </c>
      <c r="AI17" s="133">
        <v>1062532</v>
      </c>
      <c r="AJ17" s="136">
        <v>984858</v>
      </c>
      <c r="AK17" s="137">
        <v>598155</v>
      </c>
      <c r="AL17" s="138">
        <v>846343</v>
      </c>
      <c r="AM17" s="136">
        <v>433078</v>
      </c>
      <c r="AN17" s="136">
        <v>718147</v>
      </c>
      <c r="AO17" s="136">
        <v>716214</v>
      </c>
      <c r="AP17" s="136">
        <v>1274330</v>
      </c>
      <c r="AQ17" s="136">
        <v>571975</v>
      </c>
      <c r="AR17" s="133">
        <v>1198389</v>
      </c>
      <c r="AS17" s="136">
        <v>1317225</v>
      </c>
      <c r="AT17" s="133">
        <v>989490</v>
      </c>
      <c r="AU17" s="133">
        <v>1282967</v>
      </c>
      <c r="AV17" s="133">
        <v>452672</v>
      </c>
      <c r="AW17" s="134">
        <v>1008457</v>
      </c>
      <c r="AX17" s="135">
        <v>966989</v>
      </c>
      <c r="AY17" s="133">
        <v>330146</v>
      </c>
      <c r="AZ17" s="136">
        <v>1028764</v>
      </c>
      <c r="BA17" s="133">
        <v>550638</v>
      </c>
      <c r="BB17" s="133">
        <v>1352623</v>
      </c>
      <c r="BC17" s="136">
        <v>511904</v>
      </c>
      <c r="BD17" s="136">
        <v>1662325</v>
      </c>
      <c r="BE17" s="136">
        <v>572117</v>
      </c>
      <c r="BF17" s="136">
        <v>1099611</v>
      </c>
      <c r="BG17" s="133">
        <v>1791811</v>
      </c>
      <c r="BH17" s="136">
        <v>1037722</v>
      </c>
      <c r="BI17" s="136">
        <v>628474</v>
      </c>
      <c r="BJ17" s="316">
        <v>743497</v>
      </c>
      <c r="BK17" s="317">
        <v>644857</v>
      </c>
      <c r="BL17" s="311">
        <v>539721</v>
      </c>
      <c r="BM17" s="312">
        <v>455294</v>
      </c>
      <c r="BN17" s="311">
        <v>1023423</v>
      </c>
      <c r="BO17" s="312">
        <v>962487</v>
      </c>
      <c r="BP17" s="311">
        <v>864307</v>
      </c>
      <c r="BQ17" s="312">
        <v>738622</v>
      </c>
      <c r="BR17" s="311">
        <v>974356</v>
      </c>
      <c r="BS17" s="312">
        <v>823954</v>
      </c>
      <c r="BT17" s="311">
        <v>847507</v>
      </c>
      <c r="BU17" s="312">
        <v>771430</v>
      </c>
      <c r="BV17" s="311">
        <v>1558531</v>
      </c>
      <c r="BW17" s="312">
        <v>1394588</v>
      </c>
      <c r="BX17" s="311">
        <v>1122057</v>
      </c>
      <c r="BY17" s="312">
        <v>1013825</v>
      </c>
      <c r="BZ17" s="311">
        <v>1163202</v>
      </c>
      <c r="CA17" s="312">
        <v>1087798</v>
      </c>
      <c r="CB17" s="136">
        <v>1049200</v>
      </c>
      <c r="CC17" s="136">
        <v>965504</v>
      </c>
      <c r="CD17" s="311">
        <v>494188</v>
      </c>
      <c r="CE17" s="312">
        <v>409005</v>
      </c>
      <c r="CF17" s="311">
        <v>1281649</v>
      </c>
      <c r="CG17" s="312">
        <v>1150340</v>
      </c>
      <c r="CH17" s="296"/>
      <c r="CI17" s="316">
        <v>587849</v>
      </c>
      <c r="CJ17" s="317">
        <v>517915</v>
      </c>
      <c r="CK17" s="311">
        <v>308267</v>
      </c>
      <c r="CL17" s="313">
        <v>249053</v>
      </c>
      <c r="CM17" s="314">
        <v>1052020</v>
      </c>
      <c r="CN17" s="313">
        <v>945641</v>
      </c>
      <c r="CO17" s="314">
        <v>849242</v>
      </c>
      <c r="CP17" s="313">
        <v>757841</v>
      </c>
      <c r="CQ17" s="314">
        <v>1073664</v>
      </c>
      <c r="CR17" s="315">
        <v>927662</v>
      </c>
      <c r="CS17" s="314">
        <v>1118809</v>
      </c>
      <c r="CT17" s="313">
        <v>1016023</v>
      </c>
      <c r="CU17" s="314">
        <v>1116919</v>
      </c>
      <c r="CV17" s="313">
        <v>992976</v>
      </c>
      <c r="CW17" s="314">
        <v>1295649</v>
      </c>
      <c r="CX17" s="313">
        <v>1159332</v>
      </c>
      <c r="CY17" s="314">
        <v>1173326</v>
      </c>
      <c r="CZ17" s="313">
        <v>1065535</v>
      </c>
      <c r="DA17" s="314">
        <v>1239116</v>
      </c>
      <c r="DB17" s="313">
        <v>1078690</v>
      </c>
      <c r="DC17" s="314">
        <v>972276</v>
      </c>
      <c r="DD17" s="313">
        <v>888230</v>
      </c>
      <c r="DE17" s="314">
        <v>1087528</v>
      </c>
      <c r="DF17" s="313">
        <v>997996</v>
      </c>
      <c r="DG17" s="409"/>
      <c r="DH17" s="314">
        <v>491235</v>
      </c>
      <c r="DI17" s="313">
        <v>386919</v>
      </c>
      <c r="DJ17" s="314">
        <v>437295</v>
      </c>
      <c r="DK17" s="313">
        <v>410504</v>
      </c>
      <c r="DL17" s="314">
        <v>1093181</v>
      </c>
      <c r="DM17" s="313">
        <v>957823</v>
      </c>
      <c r="DN17" s="314">
        <v>842483</v>
      </c>
      <c r="DO17" s="313">
        <v>703976</v>
      </c>
      <c r="DP17" s="314">
        <v>1321248</v>
      </c>
      <c r="DQ17" s="313">
        <v>1188348</v>
      </c>
      <c r="DR17" s="314">
        <v>1403623</v>
      </c>
      <c r="DS17" s="313">
        <v>1263625</v>
      </c>
      <c r="DT17" s="314"/>
      <c r="DU17" s="313"/>
      <c r="DV17" s="314"/>
      <c r="DW17" s="313"/>
      <c r="DX17" s="314"/>
      <c r="DY17" s="313"/>
      <c r="DZ17" s="314"/>
      <c r="EA17" s="313"/>
      <c r="EB17" s="314"/>
      <c r="EC17" s="313"/>
      <c r="ED17" s="314"/>
      <c r="EE17" s="313"/>
    </row>
    <row r="18" spans="1:135" ht="13.8" thickBot="1">
      <c r="A18" s="139" t="s">
        <v>76</v>
      </c>
      <c r="B18" s="140">
        <v>553040</v>
      </c>
      <c r="C18" s="140">
        <v>799701</v>
      </c>
      <c r="D18" s="140">
        <v>2430779</v>
      </c>
      <c r="E18" s="140">
        <v>1536419</v>
      </c>
      <c r="F18" s="140">
        <v>1633002</v>
      </c>
      <c r="G18" s="140">
        <v>2797124</v>
      </c>
      <c r="H18" s="140">
        <v>2729836</v>
      </c>
      <c r="I18" s="140">
        <v>2344775</v>
      </c>
      <c r="J18" s="140">
        <v>2619348</v>
      </c>
      <c r="K18" s="140">
        <v>2083440</v>
      </c>
      <c r="L18" s="140">
        <v>2103523</v>
      </c>
      <c r="M18" s="141">
        <v>2430019</v>
      </c>
      <c r="N18" s="142">
        <v>761945</v>
      </c>
      <c r="O18" s="140">
        <v>1928674</v>
      </c>
      <c r="P18" s="140">
        <v>1895043</v>
      </c>
      <c r="Q18" s="140">
        <v>905298</v>
      </c>
      <c r="R18" s="140">
        <v>3580263</v>
      </c>
      <c r="S18" s="140">
        <v>2344172</v>
      </c>
      <c r="T18" s="140">
        <v>2505474</v>
      </c>
      <c r="U18" s="140">
        <v>923678</v>
      </c>
      <c r="V18" s="140">
        <v>2289464</v>
      </c>
      <c r="W18" s="140">
        <v>2837243</v>
      </c>
      <c r="X18" s="140">
        <v>3058959</v>
      </c>
      <c r="Y18" s="141">
        <v>2411637</v>
      </c>
      <c r="Z18" s="142">
        <v>1759260</v>
      </c>
      <c r="AA18" s="140">
        <v>1205329</v>
      </c>
      <c r="AB18" s="140">
        <v>1373450</v>
      </c>
      <c r="AC18" s="140">
        <v>1872750</v>
      </c>
      <c r="AD18" s="140">
        <v>2023608</v>
      </c>
      <c r="AE18" s="140">
        <v>2424050</v>
      </c>
      <c r="AF18" s="140">
        <v>4117782</v>
      </c>
      <c r="AG18" s="140">
        <v>2490842</v>
      </c>
      <c r="AH18" s="140">
        <v>1014765</v>
      </c>
      <c r="AI18" s="140">
        <v>3446714</v>
      </c>
      <c r="AJ18" s="143">
        <v>3101659</v>
      </c>
      <c r="AK18" s="144">
        <v>1628340</v>
      </c>
      <c r="AL18" s="145">
        <v>2188700</v>
      </c>
      <c r="AM18" s="143">
        <v>1142257</v>
      </c>
      <c r="AN18" s="143">
        <v>1526588</v>
      </c>
      <c r="AO18" s="143">
        <v>1771553</v>
      </c>
      <c r="AP18" s="143">
        <v>3461514</v>
      </c>
      <c r="AQ18" s="143">
        <v>1046558</v>
      </c>
      <c r="AR18" s="140">
        <v>3626186</v>
      </c>
      <c r="AS18" s="143">
        <v>3371755</v>
      </c>
      <c r="AT18" s="140">
        <v>2966518</v>
      </c>
      <c r="AU18" s="140">
        <v>3360776</v>
      </c>
      <c r="AV18" s="140">
        <v>1249538</v>
      </c>
      <c r="AW18" s="141">
        <v>2596331</v>
      </c>
      <c r="AX18" s="142">
        <v>2838740</v>
      </c>
      <c r="AY18" s="140">
        <v>885266</v>
      </c>
      <c r="AZ18" s="143">
        <v>2233063</v>
      </c>
      <c r="BA18" s="140">
        <v>1261055</v>
      </c>
      <c r="BB18" s="140">
        <v>3417758</v>
      </c>
      <c r="BC18" s="143">
        <v>1105681</v>
      </c>
      <c r="BD18" s="143">
        <v>4763547</v>
      </c>
      <c r="BE18" s="143">
        <v>1787385</v>
      </c>
      <c r="BF18" s="143">
        <v>2693891</v>
      </c>
      <c r="BG18" s="140">
        <v>4892493</v>
      </c>
      <c r="BH18" s="143">
        <v>2924982</v>
      </c>
      <c r="BI18" s="143">
        <v>1589970</v>
      </c>
      <c r="BJ18" s="318">
        <f>SUM(BJ13:BJ17)</f>
        <v>2023492</v>
      </c>
      <c r="BK18" s="319">
        <f t="shared" ref="BK18:DF18" si="3">SUM(BK13:BK17)</f>
        <v>1757195</v>
      </c>
      <c r="BL18" s="318">
        <f>SUM(BL13:BL17)</f>
        <v>1251241</v>
      </c>
      <c r="BM18" s="319">
        <f t="shared" si="3"/>
        <v>1111526</v>
      </c>
      <c r="BN18" s="318">
        <f>SUM(BN13:BN17)</f>
        <v>2568736</v>
      </c>
      <c r="BO18" s="319">
        <f t="shared" si="3"/>
        <v>2269107</v>
      </c>
      <c r="BP18" s="318">
        <f>SUM(BP13:BP17)</f>
        <v>2220189</v>
      </c>
      <c r="BQ18" s="319">
        <f t="shared" si="3"/>
        <v>1913747</v>
      </c>
      <c r="BR18" s="318">
        <f>SUM(BR13:BR17)</f>
        <v>2527182</v>
      </c>
      <c r="BS18" s="319">
        <f t="shared" si="3"/>
        <v>2246280</v>
      </c>
      <c r="BT18" s="318">
        <f>SUM(BT13:BT17)</f>
        <v>1851917</v>
      </c>
      <c r="BU18" s="319">
        <f t="shared" si="3"/>
        <v>1718014</v>
      </c>
      <c r="BV18" s="318">
        <f>SUM(BV13:BV17)</f>
        <v>4500090</v>
      </c>
      <c r="BW18" s="319">
        <f t="shared" si="3"/>
        <v>3943381</v>
      </c>
      <c r="BX18" s="318">
        <f>SUM(BX13:BX17)</f>
        <v>2946468</v>
      </c>
      <c r="BY18" s="319">
        <f t="shared" si="3"/>
        <v>2680418</v>
      </c>
      <c r="BZ18" s="318">
        <f>SUM(BZ13:BZ17)</f>
        <v>3308059</v>
      </c>
      <c r="CA18" s="319">
        <f t="shared" si="3"/>
        <v>3015460</v>
      </c>
      <c r="CB18" s="143">
        <f>SUM(CB13:CB17)</f>
        <v>3443425</v>
      </c>
      <c r="CC18" s="145">
        <f t="shared" si="3"/>
        <v>3097283</v>
      </c>
      <c r="CD18" s="320">
        <f>SUM(CD13:CD17)</f>
        <v>1037937</v>
      </c>
      <c r="CE18" s="319">
        <f t="shared" si="3"/>
        <v>931632</v>
      </c>
      <c r="CF18" s="320">
        <f>SUM(CF13:CF17)</f>
        <v>4456483</v>
      </c>
      <c r="CG18" s="319">
        <f t="shared" si="3"/>
        <v>4007066</v>
      </c>
      <c r="CH18" s="302"/>
      <c r="CI18" s="318">
        <f>SUM(CI13:CI17)</f>
        <v>1669712</v>
      </c>
      <c r="CJ18" s="319">
        <f t="shared" si="3"/>
        <v>1485096</v>
      </c>
      <c r="CK18" s="318">
        <f>SUM(CK13:CK17)</f>
        <v>754794</v>
      </c>
      <c r="CL18" s="319">
        <f t="shared" si="3"/>
        <v>626203</v>
      </c>
      <c r="CM18" s="320">
        <f>SUM(CM13:CM17)</f>
        <v>2694250</v>
      </c>
      <c r="CN18" s="319">
        <f t="shared" si="3"/>
        <v>2366620</v>
      </c>
      <c r="CO18" s="320">
        <f>SUM(CO13:CO17)</f>
        <v>1889497</v>
      </c>
      <c r="CP18" s="319">
        <f t="shared" si="3"/>
        <v>1681528</v>
      </c>
      <c r="CQ18" s="320">
        <f>SUM(CQ13:CQ17)</f>
        <v>3123792</v>
      </c>
      <c r="CR18" s="319">
        <f t="shared" si="3"/>
        <v>2775859</v>
      </c>
      <c r="CS18" s="318">
        <f>SUM(CS13:CS17)</f>
        <v>2993481</v>
      </c>
      <c r="CT18" s="319">
        <f t="shared" si="3"/>
        <v>2742590</v>
      </c>
      <c r="CU18" s="318">
        <f>SUM(CU13:CU17)</f>
        <v>3593189</v>
      </c>
      <c r="CV18" s="321">
        <f t="shared" si="3"/>
        <v>3144454</v>
      </c>
      <c r="CW18" s="318">
        <f>SUM(CW13:CW17)</f>
        <v>3174202</v>
      </c>
      <c r="CX18" s="321">
        <f t="shared" si="3"/>
        <v>2924024</v>
      </c>
      <c r="CY18" s="318">
        <f>SUM(CY13:CY17)</f>
        <v>3196033</v>
      </c>
      <c r="CZ18" s="319">
        <f t="shared" si="3"/>
        <v>2894164</v>
      </c>
      <c r="DA18" s="318">
        <f t="shared" si="3"/>
        <v>4048166</v>
      </c>
      <c r="DB18" s="321">
        <f>SUM(DB13:DB17)</f>
        <v>3580173</v>
      </c>
      <c r="DC18" s="318">
        <f>SUM(DC13:DC17)</f>
        <v>2912085</v>
      </c>
      <c r="DD18" s="321">
        <f t="shared" si="3"/>
        <v>2635051</v>
      </c>
      <c r="DE18" s="318">
        <f>SUM(DE13:DE17)</f>
        <v>2877238</v>
      </c>
      <c r="DF18" s="319">
        <f t="shared" si="3"/>
        <v>2633992</v>
      </c>
      <c r="DG18" s="409"/>
      <c r="DH18" s="318">
        <f>SUM(DH13:DH17)</f>
        <v>1810406</v>
      </c>
      <c r="DI18" s="319">
        <f t="shared" ref="DI18" si="4">SUM(DI13:DI17)</f>
        <v>1538313</v>
      </c>
      <c r="DJ18" s="318">
        <f t="shared" ref="DJ18:EE18" si="5">SUM(DJ13:DJ17)</f>
        <v>1029299</v>
      </c>
      <c r="DK18" s="319">
        <f t="shared" si="5"/>
        <v>948729</v>
      </c>
      <c r="DL18" s="318">
        <f t="shared" si="5"/>
        <v>2611095</v>
      </c>
      <c r="DM18" s="319">
        <f t="shared" si="5"/>
        <v>2247661</v>
      </c>
      <c r="DN18" s="318">
        <f t="shared" si="5"/>
        <v>2498704</v>
      </c>
      <c r="DO18" s="319">
        <f t="shared" si="5"/>
        <v>2157068</v>
      </c>
      <c r="DP18" s="318">
        <f t="shared" si="5"/>
        <v>2935504</v>
      </c>
      <c r="DQ18" s="319">
        <f t="shared" si="5"/>
        <v>2669467</v>
      </c>
      <c r="DR18" s="318">
        <f t="shared" si="5"/>
        <v>3231192</v>
      </c>
      <c r="DS18" s="319">
        <f t="shared" si="5"/>
        <v>2889078</v>
      </c>
      <c r="DT18" s="318">
        <f t="shared" si="5"/>
        <v>0</v>
      </c>
      <c r="DU18" s="319">
        <f t="shared" si="5"/>
        <v>0</v>
      </c>
      <c r="DV18" s="318">
        <f t="shared" si="5"/>
        <v>0</v>
      </c>
      <c r="DW18" s="319">
        <f t="shared" si="5"/>
        <v>0</v>
      </c>
      <c r="DX18" s="318">
        <f t="shared" si="5"/>
        <v>0</v>
      </c>
      <c r="DY18" s="319">
        <f t="shared" si="5"/>
        <v>0</v>
      </c>
      <c r="DZ18" s="318">
        <f t="shared" si="5"/>
        <v>0</v>
      </c>
      <c r="EA18" s="319">
        <f t="shared" si="5"/>
        <v>0</v>
      </c>
      <c r="EB18" s="318">
        <f t="shared" si="5"/>
        <v>0</v>
      </c>
      <c r="EC18" s="319">
        <f t="shared" si="5"/>
        <v>0</v>
      </c>
      <c r="ED18" s="318">
        <f t="shared" si="5"/>
        <v>0</v>
      </c>
      <c r="EE18" s="319">
        <f t="shared" si="5"/>
        <v>0</v>
      </c>
    </row>
    <row r="19" spans="1:135">
      <c r="A19" s="111"/>
      <c r="B19" s="106"/>
      <c r="C19" s="106"/>
      <c r="D19" s="106"/>
      <c r="E19" s="106"/>
      <c r="F19" s="106"/>
      <c r="G19" s="106"/>
      <c r="H19" s="106"/>
      <c r="I19" s="106"/>
      <c r="J19" s="106"/>
      <c r="K19" s="106"/>
      <c r="L19" s="106"/>
      <c r="M19" s="107"/>
      <c r="N19" s="105"/>
      <c r="O19" s="106"/>
      <c r="P19" s="106"/>
      <c r="Q19" s="106"/>
      <c r="R19" s="106"/>
      <c r="S19" s="106"/>
      <c r="T19" s="106"/>
      <c r="U19" s="106"/>
      <c r="V19" s="106"/>
      <c r="W19" s="106"/>
      <c r="X19" s="106"/>
      <c r="Y19" s="107"/>
      <c r="Z19" s="105"/>
      <c r="AA19" s="106"/>
      <c r="AB19" s="106"/>
      <c r="AC19" s="106"/>
      <c r="AD19" s="106"/>
      <c r="AE19" s="106"/>
      <c r="AF19" s="106"/>
      <c r="AG19" s="106"/>
      <c r="AH19" s="106"/>
      <c r="AI19" s="106"/>
      <c r="AJ19" s="59"/>
      <c r="AK19" s="103"/>
      <c r="AL19" s="104"/>
      <c r="AM19" s="59"/>
      <c r="AN19" s="59"/>
      <c r="AO19" s="59"/>
      <c r="AP19" s="59"/>
      <c r="AQ19" s="59"/>
      <c r="AR19" s="58"/>
      <c r="AS19" s="59"/>
      <c r="AT19" s="58"/>
      <c r="AU19" s="58"/>
      <c r="AV19" s="58"/>
      <c r="AW19" s="97"/>
      <c r="AX19" s="98"/>
      <c r="AY19" s="58"/>
      <c r="AZ19" s="59"/>
      <c r="BA19" s="58"/>
      <c r="BB19" s="58"/>
      <c r="BC19" s="59"/>
      <c r="BD19" s="59"/>
      <c r="BE19" s="59"/>
      <c r="BF19" s="59"/>
      <c r="BG19" s="58"/>
      <c r="BH19" s="59"/>
      <c r="BI19" s="59"/>
      <c r="BJ19" s="304"/>
      <c r="BK19" s="305"/>
      <c r="BL19" s="306"/>
      <c r="BM19" s="307"/>
      <c r="BN19" s="306"/>
      <c r="BO19" s="307"/>
      <c r="BP19" s="306"/>
      <c r="BQ19" s="307"/>
      <c r="BR19" s="306"/>
      <c r="BS19" s="307"/>
      <c r="BT19" s="306"/>
      <c r="BU19" s="307"/>
      <c r="BV19" s="306"/>
      <c r="BW19" s="307"/>
      <c r="BX19" s="306"/>
      <c r="BY19" s="307"/>
      <c r="BZ19" s="306"/>
      <c r="CA19" s="307"/>
      <c r="CB19" s="59"/>
      <c r="CC19" s="59"/>
      <c r="CD19" s="306"/>
      <c r="CE19" s="307"/>
      <c r="CF19" s="306"/>
      <c r="CG19" s="307"/>
      <c r="CH19" s="296"/>
      <c r="CI19" s="304"/>
      <c r="CJ19" s="307"/>
      <c r="CK19" s="306"/>
      <c r="CL19" s="308"/>
      <c r="CM19" s="309"/>
      <c r="CN19" s="308"/>
      <c r="CO19" s="309"/>
      <c r="CP19" s="308"/>
      <c r="CQ19" s="309"/>
      <c r="CR19" s="310"/>
      <c r="CS19" s="309"/>
      <c r="CT19" s="308"/>
      <c r="CU19" s="309"/>
      <c r="CV19" s="308"/>
      <c r="CW19" s="309"/>
      <c r="CX19" s="308"/>
      <c r="CY19" s="309"/>
      <c r="CZ19" s="308"/>
      <c r="DA19" s="309"/>
      <c r="DB19" s="308"/>
      <c r="DC19" s="309"/>
      <c r="DD19" s="308"/>
      <c r="DE19" s="309"/>
      <c r="DF19" s="308"/>
      <c r="DG19" s="409"/>
      <c r="DH19" s="309"/>
      <c r="DI19" s="308"/>
      <c r="DJ19" s="309"/>
      <c r="DK19" s="308"/>
      <c r="DL19" s="309"/>
      <c r="DM19" s="308"/>
      <c r="DN19" s="309"/>
      <c r="DO19" s="308"/>
      <c r="DP19" s="309"/>
      <c r="DQ19" s="308"/>
      <c r="DR19" s="309"/>
      <c r="DS19" s="308"/>
      <c r="DT19" s="309"/>
      <c r="DU19" s="308"/>
      <c r="DV19" s="309"/>
      <c r="DW19" s="308"/>
      <c r="DX19" s="309"/>
      <c r="DY19" s="308"/>
      <c r="DZ19" s="309"/>
      <c r="EA19" s="308"/>
      <c r="EB19" s="309"/>
      <c r="EC19" s="308"/>
      <c r="ED19" s="309"/>
      <c r="EE19" s="308"/>
    </row>
    <row r="20" spans="1:135">
      <c r="A20" s="146" t="s">
        <v>77</v>
      </c>
      <c r="B20" s="147">
        <v>3219982</v>
      </c>
      <c r="C20" s="147">
        <v>3812172</v>
      </c>
      <c r="D20" s="147">
        <v>10683708</v>
      </c>
      <c r="E20" s="147">
        <v>7555373</v>
      </c>
      <c r="F20" s="147">
        <v>7476413</v>
      </c>
      <c r="G20" s="147">
        <v>8139247</v>
      </c>
      <c r="H20" s="147">
        <v>10094103</v>
      </c>
      <c r="I20" s="147">
        <v>8654230</v>
      </c>
      <c r="J20" s="147">
        <v>9479168</v>
      </c>
      <c r="K20" s="147">
        <v>7510994</v>
      </c>
      <c r="L20" s="147">
        <v>8674793</v>
      </c>
      <c r="M20" s="148">
        <v>6757819</v>
      </c>
      <c r="N20" s="149">
        <v>4444668</v>
      </c>
      <c r="O20" s="147">
        <v>9944135</v>
      </c>
      <c r="P20" s="147">
        <v>6972091</v>
      </c>
      <c r="Q20" s="147">
        <v>5828465</v>
      </c>
      <c r="R20" s="147">
        <v>10353539</v>
      </c>
      <c r="S20" s="147">
        <v>8169219</v>
      </c>
      <c r="T20" s="147">
        <v>11327921</v>
      </c>
      <c r="U20" s="147">
        <v>5025941</v>
      </c>
      <c r="V20" s="147">
        <v>10322160</v>
      </c>
      <c r="W20" s="147">
        <v>9659008</v>
      </c>
      <c r="X20" s="147">
        <v>10992877</v>
      </c>
      <c r="Y20" s="148">
        <v>7955884</v>
      </c>
      <c r="Z20" s="149">
        <v>6028377</v>
      </c>
      <c r="AA20" s="147">
        <v>5334704</v>
      </c>
      <c r="AB20" s="147">
        <v>6938911</v>
      </c>
      <c r="AC20" s="147">
        <v>8615475</v>
      </c>
      <c r="AD20" s="147">
        <v>9982813</v>
      </c>
      <c r="AE20" s="147">
        <v>9823419</v>
      </c>
      <c r="AF20" s="147">
        <v>15816831</v>
      </c>
      <c r="AG20" s="147">
        <v>10640279</v>
      </c>
      <c r="AH20" s="147">
        <v>5546793</v>
      </c>
      <c r="AI20" s="147">
        <v>11436490</v>
      </c>
      <c r="AJ20" s="150">
        <v>15024093</v>
      </c>
      <c r="AK20" s="151">
        <v>4477393</v>
      </c>
      <c r="AL20" s="152">
        <v>7215928</v>
      </c>
      <c r="AM20" s="150">
        <v>6959038</v>
      </c>
      <c r="AN20" s="150">
        <v>7930670</v>
      </c>
      <c r="AO20" s="150">
        <v>9318372</v>
      </c>
      <c r="AP20" s="150">
        <v>13929724</v>
      </c>
      <c r="AQ20" s="150">
        <v>5389837</v>
      </c>
      <c r="AR20" s="147">
        <v>17295819</v>
      </c>
      <c r="AS20" s="150">
        <v>13013285</v>
      </c>
      <c r="AT20" s="147">
        <v>13010750</v>
      </c>
      <c r="AU20" s="147">
        <v>12531382</v>
      </c>
      <c r="AV20" s="147">
        <v>8284698</v>
      </c>
      <c r="AW20" s="148">
        <v>8208391</v>
      </c>
      <c r="AX20" s="149">
        <v>11875500</v>
      </c>
      <c r="AY20" s="147">
        <v>7790381</v>
      </c>
      <c r="AZ20" s="150">
        <v>8548459</v>
      </c>
      <c r="BA20" s="147">
        <v>8506101</v>
      </c>
      <c r="BB20" s="147">
        <v>13820651</v>
      </c>
      <c r="BC20" s="150">
        <v>4595234</v>
      </c>
      <c r="BD20" s="150">
        <v>19956983</v>
      </c>
      <c r="BE20" s="150">
        <v>12139338</v>
      </c>
      <c r="BF20" s="150">
        <v>14070740</v>
      </c>
      <c r="BG20" s="147">
        <v>14859274</v>
      </c>
      <c r="BH20" s="150">
        <v>10088150</v>
      </c>
      <c r="BI20" s="150">
        <v>11247033</v>
      </c>
      <c r="BJ20" s="322">
        <v>8364026</v>
      </c>
      <c r="BK20" s="323">
        <v>7308396</v>
      </c>
      <c r="BL20" s="322">
        <v>5269025</v>
      </c>
      <c r="BM20" s="323">
        <v>4389408</v>
      </c>
      <c r="BN20" s="322">
        <v>14710759</v>
      </c>
      <c r="BO20" s="323">
        <v>12821064</v>
      </c>
      <c r="BP20" s="322">
        <v>11198401</v>
      </c>
      <c r="BQ20" s="323">
        <v>9653232</v>
      </c>
      <c r="BR20" s="322">
        <v>11577758</v>
      </c>
      <c r="BS20" s="323">
        <v>10094074</v>
      </c>
      <c r="BT20" s="322">
        <v>9006890</v>
      </c>
      <c r="BU20" s="323">
        <v>7870829</v>
      </c>
      <c r="BV20" s="322">
        <v>21739375</v>
      </c>
      <c r="BW20" s="323">
        <v>19885662</v>
      </c>
      <c r="BX20" s="322">
        <v>16370008</v>
      </c>
      <c r="BY20" s="323">
        <v>14969337</v>
      </c>
      <c r="BZ20" s="322">
        <v>15788758</v>
      </c>
      <c r="CA20" s="323">
        <v>14193308</v>
      </c>
      <c r="CB20" s="150">
        <v>16294898</v>
      </c>
      <c r="CC20" s="150">
        <v>14370990</v>
      </c>
      <c r="CD20" s="322">
        <v>7204630</v>
      </c>
      <c r="CE20" s="323">
        <v>6380035</v>
      </c>
      <c r="CF20" s="322">
        <v>16681767</v>
      </c>
      <c r="CG20" s="323">
        <v>14506208</v>
      </c>
      <c r="CH20" s="296"/>
      <c r="CI20" s="322">
        <v>10905183</v>
      </c>
      <c r="CJ20" s="323">
        <v>9447218</v>
      </c>
      <c r="CK20" s="322">
        <v>4741881</v>
      </c>
      <c r="CL20" s="324">
        <v>4084123</v>
      </c>
      <c r="CM20" s="325">
        <v>16286599</v>
      </c>
      <c r="CN20" s="324">
        <v>14271960</v>
      </c>
      <c r="CO20" s="325">
        <v>12612460</v>
      </c>
      <c r="CP20" s="324">
        <v>10909300</v>
      </c>
      <c r="CQ20" s="325">
        <v>15614718</v>
      </c>
      <c r="CR20" s="326">
        <v>13847046</v>
      </c>
      <c r="CS20" s="325">
        <v>14915480</v>
      </c>
      <c r="CT20" s="324">
        <v>13408355</v>
      </c>
      <c r="CU20" s="325">
        <v>20465054</v>
      </c>
      <c r="CV20" s="324">
        <v>18577464</v>
      </c>
      <c r="CW20" s="325">
        <v>15526959</v>
      </c>
      <c r="CX20" s="324">
        <v>14033911</v>
      </c>
      <c r="CY20" s="325">
        <v>16633683</v>
      </c>
      <c r="CZ20" s="324">
        <v>14964985</v>
      </c>
      <c r="DA20" s="325">
        <v>20353065</v>
      </c>
      <c r="DB20" s="324">
        <v>18695846</v>
      </c>
      <c r="DC20" s="325">
        <v>15614328</v>
      </c>
      <c r="DD20" s="324">
        <v>14129667</v>
      </c>
      <c r="DE20" s="325">
        <v>12023008</v>
      </c>
      <c r="DF20" s="324">
        <v>10732053</v>
      </c>
      <c r="DG20" s="409"/>
      <c r="DH20" s="325">
        <v>7923064</v>
      </c>
      <c r="DI20" s="324">
        <v>6826581</v>
      </c>
      <c r="DJ20" s="325">
        <v>8424262</v>
      </c>
      <c r="DK20" s="324">
        <v>7541918</v>
      </c>
      <c r="DL20" s="325">
        <v>17037795</v>
      </c>
      <c r="DM20" s="324">
        <v>14941921</v>
      </c>
      <c r="DN20" s="325">
        <v>16636270</v>
      </c>
      <c r="DO20" s="324">
        <v>14603414</v>
      </c>
      <c r="DP20" s="325">
        <v>14415223</v>
      </c>
      <c r="DQ20" s="324">
        <v>12842093</v>
      </c>
      <c r="DR20" s="325">
        <v>16967502</v>
      </c>
      <c r="DS20" s="324">
        <v>15387669</v>
      </c>
      <c r="DT20" s="325"/>
      <c r="DU20" s="324"/>
      <c r="DV20" s="325"/>
      <c r="DW20" s="324"/>
      <c r="DX20" s="325"/>
      <c r="DY20" s="324"/>
      <c r="DZ20" s="325"/>
      <c r="EA20" s="324"/>
      <c r="EB20" s="325"/>
      <c r="EC20" s="324"/>
      <c r="ED20" s="325"/>
      <c r="EE20" s="324"/>
    </row>
    <row r="21" spans="1:135">
      <c r="A21" s="146" t="s">
        <v>78</v>
      </c>
      <c r="B21" s="147">
        <v>26990</v>
      </c>
      <c r="C21" s="147">
        <v>27624</v>
      </c>
      <c r="D21" s="147">
        <v>35423</v>
      </c>
      <c r="E21" s="147">
        <v>47713</v>
      </c>
      <c r="F21" s="147">
        <v>11991</v>
      </c>
      <c r="G21" s="147">
        <v>36203</v>
      </c>
      <c r="H21" s="147">
        <v>59026</v>
      </c>
      <c r="I21" s="147">
        <v>38482</v>
      </c>
      <c r="J21" s="147">
        <v>41953</v>
      </c>
      <c r="K21" s="147">
        <v>44094</v>
      </c>
      <c r="L21" s="147">
        <v>31781</v>
      </c>
      <c r="M21" s="148">
        <v>11516</v>
      </c>
      <c r="N21" s="149">
        <v>18673</v>
      </c>
      <c r="O21" s="147">
        <v>38293</v>
      </c>
      <c r="P21" s="147">
        <v>18827</v>
      </c>
      <c r="Q21" s="147">
        <v>10937</v>
      </c>
      <c r="R21" s="147">
        <v>19651</v>
      </c>
      <c r="S21" s="147">
        <v>15163</v>
      </c>
      <c r="T21" s="147">
        <v>48144</v>
      </c>
      <c r="U21" s="147">
        <v>31131</v>
      </c>
      <c r="V21" s="147">
        <v>40977</v>
      </c>
      <c r="W21" s="147">
        <v>43116</v>
      </c>
      <c r="X21" s="147">
        <v>49400</v>
      </c>
      <c r="Y21" s="148">
        <v>22596</v>
      </c>
      <c r="Z21" s="149">
        <v>18037</v>
      </c>
      <c r="AA21" s="147">
        <v>12867</v>
      </c>
      <c r="AB21" s="147">
        <v>11425</v>
      </c>
      <c r="AC21" s="147">
        <v>26849</v>
      </c>
      <c r="AD21" s="147">
        <v>25973</v>
      </c>
      <c r="AE21" s="147">
        <v>12954</v>
      </c>
      <c r="AF21" s="147">
        <v>61543</v>
      </c>
      <c r="AG21" s="147">
        <v>14839</v>
      </c>
      <c r="AH21" s="147">
        <v>30138</v>
      </c>
      <c r="AI21" s="147">
        <v>77006</v>
      </c>
      <c r="AJ21" s="150">
        <v>59160</v>
      </c>
      <c r="AK21" s="151">
        <v>24101</v>
      </c>
      <c r="AL21" s="152">
        <v>24837</v>
      </c>
      <c r="AM21" s="150">
        <v>11349</v>
      </c>
      <c r="AN21" s="150">
        <v>41432</v>
      </c>
      <c r="AO21" s="150">
        <v>21962</v>
      </c>
      <c r="AP21" s="150">
        <v>19841</v>
      </c>
      <c r="AQ21" s="150">
        <v>22627</v>
      </c>
      <c r="AR21" s="147">
        <v>63075</v>
      </c>
      <c r="AS21" s="150">
        <v>27090</v>
      </c>
      <c r="AT21" s="147">
        <v>84833</v>
      </c>
      <c r="AU21" s="147">
        <v>62695</v>
      </c>
      <c r="AV21" s="147">
        <v>24422</v>
      </c>
      <c r="AW21" s="148">
        <v>15428</v>
      </c>
      <c r="AX21" s="149">
        <v>42155</v>
      </c>
      <c r="AY21" s="147">
        <v>24963</v>
      </c>
      <c r="AZ21" s="150">
        <v>20418</v>
      </c>
      <c r="BA21" s="147">
        <v>15965</v>
      </c>
      <c r="BB21" s="147">
        <v>29076</v>
      </c>
      <c r="BC21" s="150">
        <v>15916</v>
      </c>
      <c r="BD21" s="150">
        <v>92841</v>
      </c>
      <c r="BE21" s="150">
        <v>65413</v>
      </c>
      <c r="BF21" s="150">
        <v>42171</v>
      </c>
      <c r="BG21" s="147">
        <v>104556</v>
      </c>
      <c r="BH21" s="150">
        <v>33140</v>
      </c>
      <c r="BI21" s="150">
        <v>23861</v>
      </c>
      <c r="BJ21" s="322">
        <v>31599</v>
      </c>
      <c r="BK21" s="323">
        <v>30836</v>
      </c>
      <c r="BL21" s="322">
        <v>12843</v>
      </c>
      <c r="BM21" s="323">
        <v>12735</v>
      </c>
      <c r="BN21" s="322">
        <v>27524</v>
      </c>
      <c r="BO21" s="323">
        <v>27524</v>
      </c>
      <c r="BP21" s="322">
        <v>28903</v>
      </c>
      <c r="BQ21" s="323">
        <v>28903</v>
      </c>
      <c r="BR21" s="322">
        <v>8097</v>
      </c>
      <c r="BS21" s="323">
        <v>8097</v>
      </c>
      <c r="BT21" s="322">
        <v>18338</v>
      </c>
      <c r="BU21" s="323">
        <v>18338</v>
      </c>
      <c r="BV21" s="322">
        <v>52634</v>
      </c>
      <c r="BW21" s="323">
        <v>52305</v>
      </c>
      <c r="BX21" s="322">
        <v>76265</v>
      </c>
      <c r="BY21" s="323">
        <v>71365</v>
      </c>
      <c r="BZ21" s="322">
        <v>69186</v>
      </c>
      <c r="CA21" s="323">
        <v>57556</v>
      </c>
      <c r="CB21" s="150">
        <v>81250</v>
      </c>
      <c r="CC21" s="150">
        <v>74933</v>
      </c>
      <c r="CD21" s="322">
        <v>24123</v>
      </c>
      <c r="CE21" s="323">
        <v>17823</v>
      </c>
      <c r="CF21" s="322">
        <v>16744</v>
      </c>
      <c r="CG21" s="323">
        <v>16744</v>
      </c>
      <c r="CH21" s="296"/>
      <c r="CI21" s="322">
        <v>25126</v>
      </c>
      <c r="CJ21" s="323">
        <v>25126</v>
      </c>
      <c r="CK21" s="322">
        <v>19337</v>
      </c>
      <c r="CL21" s="324">
        <v>19337</v>
      </c>
      <c r="CM21" s="325">
        <v>30342</v>
      </c>
      <c r="CN21" s="324">
        <v>30342</v>
      </c>
      <c r="CO21" s="325">
        <v>23552</v>
      </c>
      <c r="CP21" s="324">
        <v>23355</v>
      </c>
      <c r="CQ21" s="325">
        <v>17700</v>
      </c>
      <c r="CR21" s="326">
        <v>15415</v>
      </c>
      <c r="CS21" s="325">
        <v>19061</v>
      </c>
      <c r="CT21" s="324">
        <v>19061</v>
      </c>
      <c r="CU21" s="325">
        <v>74413</v>
      </c>
      <c r="CV21" s="324">
        <v>73530</v>
      </c>
      <c r="CW21" s="325">
        <v>50715</v>
      </c>
      <c r="CX21" s="324">
        <v>48632</v>
      </c>
      <c r="CY21" s="325">
        <v>51316</v>
      </c>
      <c r="CZ21" s="324">
        <v>50566</v>
      </c>
      <c r="DA21" s="325">
        <v>55909</v>
      </c>
      <c r="DB21" s="324">
        <v>54511</v>
      </c>
      <c r="DC21" s="325">
        <v>40074</v>
      </c>
      <c r="DD21" s="324">
        <v>40074</v>
      </c>
      <c r="DE21" s="325">
        <v>30247</v>
      </c>
      <c r="DF21" s="324">
        <v>29497</v>
      </c>
      <c r="DG21" s="409"/>
      <c r="DH21" s="325">
        <v>22334</v>
      </c>
      <c r="DI21" s="324">
        <v>21474</v>
      </c>
      <c r="DJ21" s="325">
        <v>18955</v>
      </c>
      <c r="DK21" s="324">
        <v>18205</v>
      </c>
      <c r="DL21" s="325">
        <v>21248</v>
      </c>
      <c r="DM21" s="324">
        <v>20498</v>
      </c>
      <c r="DN21" s="325">
        <v>24604</v>
      </c>
      <c r="DO21" s="324">
        <v>23695</v>
      </c>
      <c r="DP21" s="325">
        <v>7881</v>
      </c>
      <c r="DQ21" s="324">
        <v>7131</v>
      </c>
      <c r="DR21" s="325">
        <v>13762</v>
      </c>
      <c r="DS21" s="324">
        <v>12972</v>
      </c>
      <c r="DT21" s="325"/>
      <c r="DU21" s="324"/>
      <c r="DV21" s="325"/>
      <c r="DW21" s="324"/>
      <c r="DX21" s="325"/>
      <c r="DY21" s="324"/>
      <c r="DZ21" s="325"/>
      <c r="EA21" s="324"/>
      <c r="EB21" s="325"/>
      <c r="EC21" s="324"/>
      <c r="ED21" s="325"/>
      <c r="EE21" s="324"/>
    </row>
    <row r="22" spans="1:135">
      <c r="A22" s="146" t="s">
        <v>79</v>
      </c>
      <c r="B22" s="147">
        <v>34083</v>
      </c>
      <c r="C22" s="147">
        <v>44761</v>
      </c>
      <c r="D22" s="147">
        <v>34253</v>
      </c>
      <c r="E22" s="147">
        <v>41463</v>
      </c>
      <c r="F22" s="147">
        <v>42165</v>
      </c>
      <c r="G22" s="147">
        <v>63712</v>
      </c>
      <c r="H22" s="147">
        <v>64790</v>
      </c>
      <c r="I22" s="147">
        <v>301803</v>
      </c>
      <c r="J22" s="147">
        <v>238333</v>
      </c>
      <c r="K22" s="147">
        <v>51832</v>
      </c>
      <c r="L22" s="147">
        <v>200143</v>
      </c>
      <c r="M22" s="148">
        <v>13694</v>
      </c>
      <c r="N22" s="149">
        <v>16996</v>
      </c>
      <c r="O22" s="147">
        <v>70235</v>
      </c>
      <c r="P22" s="147">
        <v>-9702</v>
      </c>
      <c r="Q22" s="147">
        <v>20523</v>
      </c>
      <c r="R22" s="147">
        <v>27717</v>
      </c>
      <c r="S22" s="147">
        <v>39947</v>
      </c>
      <c r="T22" s="147">
        <v>129636</v>
      </c>
      <c r="U22" s="147">
        <v>122279</v>
      </c>
      <c r="V22" s="147">
        <v>133581</v>
      </c>
      <c r="W22" s="147">
        <v>129126</v>
      </c>
      <c r="X22" s="147">
        <v>93557</v>
      </c>
      <c r="Y22" s="148">
        <v>55929</v>
      </c>
      <c r="Z22" s="149">
        <v>65402</v>
      </c>
      <c r="AA22" s="147">
        <v>40716</v>
      </c>
      <c r="AB22" s="147">
        <v>39342</v>
      </c>
      <c r="AC22" s="147">
        <v>38593</v>
      </c>
      <c r="AD22" s="147">
        <v>17653</v>
      </c>
      <c r="AE22" s="147">
        <v>44263</v>
      </c>
      <c r="AF22" s="147">
        <v>154764</v>
      </c>
      <c r="AG22" s="147">
        <v>196841</v>
      </c>
      <c r="AH22" s="147">
        <v>108064</v>
      </c>
      <c r="AI22" s="147">
        <v>139081</v>
      </c>
      <c r="AJ22" s="150">
        <v>65618</v>
      </c>
      <c r="AK22" s="151">
        <v>26593</v>
      </c>
      <c r="AL22" s="152">
        <v>118745</v>
      </c>
      <c r="AM22" s="150">
        <v>34732</v>
      </c>
      <c r="AN22" s="150">
        <v>32225</v>
      </c>
      <c r="AO22" s="150">
        <v>21753</v>
      </c>
      <c r="AP22" s="150">
        <v>53155</v>
      </c>
      <c r="AQ22" s="150">
        <v>27033</v>
      </c>
      <c r="AR22" s="147">
        <v>114229</v>
      </c>
      <c r="AS22" s="150">
        <v>285611</v>
      </c>
      <c r="AT22" s="147">
        <v>141740</v>
      </c>
      <c r="AU22" s="147">
        <v>76062</v>
      </c>
      <c r="AV22" s="147">
        <v>93504</v>
      </c>
      <c r="AW22" s="148">
        <v>22317</v>
      </c>
      <c r="AX22" s="149">
        <v>112402</v>
      </c>
      <c r="AY22" s="147">
        <v>19260</v>
      </c>
      <c r="AZ22" s="150">
        <v>28405</v>
      </c>
      <c r="BA22" s="147">
        <v>42320</v>
      </c>
      <c r="BB22" s="147">
        <v>29689</v>
      </c>
      <c r="BC22" s="150">
        <v>34718</v>
      </c>
      <c r="BD22" s="150">
        <v>135858</v>
      </c>
      <c r="BE22" s="150">
        <v>187156</v>
      </c>
      <c r="BF22" s="150">
        <v>172653</v>
      </c>
      <c r="BG22" s="147">
        <v>161316</v>
      </c>
      <c r="BH22" s="150">
        <v>61732</v>
      </c>
      <c r="BI22" s="150">
        <v>45543</v>
      </c>
      <c r="BJ22" s="322">
        <v>72350</v>
      </c>
      <c r="BK22" s="323">
        <v>71150</v>
      </c>
      <c r="BL22" s="322">
        <v>23907</v>
      </c>
      <c r="BM22" s="323">
        <v>18106</v>
      </c>
      <c r="BN22" s="322">
        <v>26380</v>
      </c>
      <c r="BO22" s="323">
        <v>19217</v>
      </c>
      <c r="BP22" s="322">
        <v>78407</v>
      </c>
      <c r="BQ22" s="323">
        <v>74849</v>
      </c>
      <c r="BR22" s="322">
        <v>12424</v>
      </c>
      <c r="BS22" s="323">
        <v>11976</v>
      </c>
      <c r="BT22" s="322">
        <v>61836</v>
      </c>
      <c r="BU22" s="323">
        <v>53899</v>
      </c>
      <c r="BV22" s="322">
        <v>108200</v>
      </c>
      <c r="BW22" s="323">
        <v>102979</v>
      </c>
      <c r="BX22" s="322">
        <v>113475</v>
      </c>
      <c r="BY22" s="323">
        <v>109795</v>
      </c>
      <c r="BZ22" s="322">
        <v>71647</v>
      </c>
      <c r="CA22" s="323">
        <v>69442</v>
      </c>
      <c r="CB22" s="150">
        <v>120774</v>
      </c>
      <c r="CC22" s="150">
        <v>117654</v>
      </c>
      <c r="CD22" s="322">
        <v>46788</v>
      </c>
      <c r="CE22" s="323">
        <v>42824</v>
      </c>
      <c r="CF22" s="322">
        <v>75198</v>
      </c>
      <c r="CG22" s="323">
        <v>73722</v>
      </c>
      <c r="CH22" s="296"/>
      <c r="CI22" s="322">
        <v>240736</v>
      </c>
      <c r="CJ22" s="323">
        <v>229830</v>
      </c>
      <c r="CK22" s="322">
        <v>33541</v>
      </c>
      <c r="CL22" s="324">
        <v>31430</v>
      </c>
      <c r="CM22" s="325">
        <v>61980</v>
      </c>
      <c r="CN22" s="324">
        <v>57331</v>
      </c>
      <c r="CO22" s="325">
        <v>38273</v>
      </c>
      <c r="CP22" s="324">
        <v>32479</v>
      </c>
      <c r="CQ22" s="325">
        <v>48083</v>
      </c>
      <c r="CR22" s="326">
        <v>43501</v>
      </c>
      <c r="CS22" s="325">
        <v>74333</v>
      </c>
      <c r="CT22" s="324">
        <v>66662</v>
      </c>
      <c r="CU22" s="325">
        <v>142574</v>
      </c>
      <c r="CV22" s="324">
        <v>135023</v>
      </c>
      <c r="CW22" s="325">
        <v>162232</v>
      </c>
      <c r="CX22" s="324">
        <v>157476</v>
      </c>
      <c r="CY22" s="325">
        <v>190851</v>
      </c>
      <c r="CZ22" s="324">
        <v>166947</v>
      </c>
      <c r="DA22" s="325">
        <v>110656</v>
      </c>
      <c r="DB22" s="324">
        <v>104247</v>
      </c>
      <c r="DC22" s="325">
        <v>91306</v>
      </c>
      <c r="DD22" s="324">
        <v>86051</v>
      </c>
      <c r="DE22" s="325">
        <v>71812</v>
      </c>
      <c r="DF22" s="324">
        <v>66873</v>
      </c>
      <c r="DG22" s="409"/>
      <c r="DH22" s="325">
        <v>92973</v>
      </c>
      <c r="DI22" s="324">
        <v>65611</v>
      </c>
      <c r="DJ22" s="325">
        <v>76032</v>
      </c>
      <c r="DK22" s="324">
        <v>67705</v>
      </c>
      <c r="DL22" s="325">
        <v>75199</v>
      </c>
      <c r="DM22" s="324">
        <v>70801</v>
      </c>
      <c r="DN22" s="325">
        <v>83848</v>
      </c>
      <c r="DO22" s="324">
        <v>77071</v>
      </c>
      <c r="DP22" s="325">
        <v>61489</v>
      </c>
      <c r="DQ22" s="324">
        <v>55574</v>
      </c>
      <c r="DR22" s="325">
        <v>104987</v>
      </c>
      <c r="DS22" s="324">
        <v>97596</v>
      </c>
      <c r="DT22" s="325"/>
      <c r="DU22" s="324"/>
      <c r="DV22" s="325"/>
      <c r="DW22" s="324"/>
      <c r="DX22" s="325"/>
      <c r="DY22" s="324"/>
      <c r="DZ22" s="325"/>
      <c r="EA22" s="324"/>
      <c r="EB22" s="325"/>
      <c r="EC22" s="324"/>
      <c r="ED22" s="325"/>
      <c r="EE22" s="324"/>
    </row>
    <row r="23" spans="1:135">
      <c r="A23" s="146" t="s">
        <v>80</v>
      </c>
      <c r="B23" s="147">
        <v>341697</v>
      </c>
      <c r="C23" s="147">
        <v>693108</v>
      </c>
      <c r="D23" s="147">
        <v>925811</v>
      </c>
      <c r="E23" s="147">
        <v>818302</v>
      </c>
      <c r="F23" s="147">
        <v>858130</v>
      </c>
      <c r="G23" s="147">
        <v>991158</v>
      </c>
      <c r="H23" s="147">
        <v>1638625</v>
      </c>
      <c r="I23" s="147">
        <v>1287795</v>
      </c>
      <c r="J23" s="147">
        <v>1377947</v>
      </c>
      <c r="K23" s="147">
        <v>1246760</v>
      </c>
      <c r="L23" s="147">
        <v>825211</v>
      </c>
      <c r="M23" s="148">
        <v>816401</v>
      </c>
      <c r="N23" s="149">
        <v>144954</v>
      </c>
      <c r="O23" s="147">
        <v>1134698</v>
      </c>
      <c r="P23" s="147">
        <v>839618</v>
      </c>
      <c r="Q23" s="147">
        <v>348539</v>
      </c>
      <c r="R23" s="147">
        <v>1467368</v>
      </c>
      <c r="S23" s="147">
        <v>1031916</v>
      </c>
      <c r="T23" s="147">
        <v>1293488</v>
      </c>
      <c r="U23" s="147">
        <v>481915</v>
      </c>
      <c r="V23" s="147">
        <v>1469359</v>
      </c>
      <c r="W23" s="147">
        <v>1015733</v>
      </c>
      <c r="X23" s="147">
        <v>1233842</v>
      </c>
      <c r="Y23" s="148">
        <v>915382</v>
      </c>
      <c r="Z23" s="149">
        <v>728656</v>
      </c>
      <c r="AA23" s="147">
        <v>495541</v>
      </c>
      <c r="AB23" s="147">
        <v>653096</v>
      </c>
      <c r="AC23" s="147">
        <v>745291</v>
      </c>
      <c r="AD23" s="147">
        <v>1160675</v>
      </c>
      <c r="AE23" s="147">
        <v>1487746</v>
      </c>
      <c r="AF23" s="147">
        <v>2191210</v>
      </c>
      <c r="AG23" s="147">
        <v>1498085</v>
      </c>
      <c r="AH23" s="147">
        <v>581105</v>
      </c>
      <c r="AI23" s="147">
        <v>1683851</v>
      </c>
      <c r="AJ23" s="150">
        <v>1856572</v>
      </c>
      <c r="AK23" s="151">
        <v>435675</v>
      </c>
      <c r="AL23" s="152">
        <v>633910</v>
      </c>
      <c r="AM23" s="150">
        <v>796113</v>
      </c>
      <c r="AN23" s="150">
        <v>1125800</v>
      </c>
      <c r="AO23" s="150">
        <v>708482</v>
      </c>
      <c r="AP23" s="150">
        <v>2025465</v>
      </c>
      <c r="AQ23" s="150">
        <v>690788</v>
      </c>
      <c r="AR23" s="147">
        <v>2405612</v>
      </c>
      <c r="AS23" s="150">
        <v>1851728</v>
      </c>
      <c r="AT23" s="147">
        <v>1878091</v>
      </c>
      <c r="AU23" s="147">
        <v>1472254</v>
      </c>
      <c r="AV23" s="147">
        <v>1122617</v>
      </c>
      <c r="AW23" s="148">
        <v>924361</v>
      </c>
      <c r="AX23" s="149">
        <v>1363883</v>
      </c>
      <c r="AY23" s="147">
        <v>1050967</v>
      </c>
      <c r="AZ23" s="150">
        <v>999765</v>
      </c>
      <c r="BA23" s="147">
        <v>770943</v>
      </c>
      <c r="BB23" s="147">
        <v>2072500</v>
      </c>
      <c r="BC23" s="150">
        <v>371798</v>
      </c>
      <c r="BD23" s="150">
        <v>2778517</v>
      </c>
      <c r="BE23" s="150">
        <v>1687648</v>
      </c>
      <c r="BF23" s="150">
        <v>1509930</v>
      </c>
      <c r="BG23" s="147">
        <v>2163998</v>
      </c>
      <c r="BH23" s="150">
        <v>1170391</v>
      </c>
      <c r="BI23" s="150">
        <v>1382110</v>
      </c>
      <c r="BJ23" s="322">
        <v>946927</v>
      </c>
      <c r="BK23" s="323">
        <v>753118</v>
      </c>
      <c r="BL23" s="322">
        <v>699998</v>
      </c>
      <c r="BM23" s="323">
        <v>630024</v>
      </c>
      <c r="BN23" s="322">
        <v>1598461</v>
      </c>
      <c r="BO23" s="323">
        <v>1438366</v>
      </c>
      <c r="BP23" s="322">
        <v>1480733</v>
      </c>
      <c r="BQ23" s="323">
        <v>1230172</v>
      </c>
      <c r="BR23" s="322">
        <v>1626935</v>
      </c>
      <c r="BS23" s="323">
        <v>1546061</v>
      </c>
      <c r="BT23" s="322">
        <v>1208456</v>
      </c>
      <c r="BU23" s="323">
        <v>1139332</v>
      </c>
      <c r="BV23" s="322">
        <v>2640699</v>
      </c>
      <c r="BW23" s="323">
        <v>2457656</v>
      </c>
      <c r="BX23" s="322">
        <v>1985664</v>
      </c>
      <c r="BY23" s="323">
        <v>1918580</v>
      </c>
      <c r="BZ23" s="322">
        <v>1768868</v>
      </c>
      <c r="CA23" s="323">
        <v>1675741</v>
      </c>
      <c r="CB23" s="150">
        <v>1979361</v>
      </c>
      <c r="CC23" s="150">
        <v>1769448</v>
      </c>
      <c r="CD23" s="322">
        <v>652550</v>
      </c>
      <c r="CE23" s="323">
        <v>564343</v>
      </c>
      <c r="CF23" s="322">
        <v>1852174</v>
      </c>
      <c r="CG23" s="323">
        <v>1743868</v>
      </c>
      <c r="CH23" s="296"/>
      <c r="CI23" s="322">
        <v>1312732</v>
      </c>
      <c r="CJ23" s="323">
        <v>1094062</v>
      </c>
      <c r="CK23" s="322">
        <v>373964</v>
      </c>
      <c r="CL23" s="324">
        <v>324628</v>
      </c>
      <c r="CM23" s="325">
        <v>1836612</v>
      </c>
      <c r="CN23" s="324">
        <v>1684705</v>
      </c>
      <c r="CO23" s="325">
        <v>1500419</v>
      </c>
      <c r="CP23" s="324">
        <v>1281411</v>
      </c>
      <c r="CQ23" s="325">
        <v>1895316</v>
      </c>
      <c r="CR23" s="326">
        <v>1710909</v>
      </c>
      <c r="CS23" s="325">
        <v>1979142</v>
      </c>
      <c r="CT23" s="324">
        <v>1739451</v>
      </c>
      <c r="CU23" s="325">
        <v>2362851</v>
      </c>
      <c r="CV23" s="324">
        <v>2169364</v>
      </c>
      <c r="CW23" s="325">
        <v>2439837</v>
      </c>
      <c r="CX23" s="324">
        <v>2257624</v>
      </c>
      <c r="CY23" s="325">
        <v>1779093</v>
      </c>
      <c r="CZ23" s="324">
        <v>1687099</v>
      </c>
      <c r="DA23" s="325">
        <v>2675010</v>
      </c>
      <c r="DB23" s="324">
        <v>2419932</v>
      </c>
      <c r="DC23" s="325">
        <v>1615128</v>
      </c>
      <c r="DD23" s="324">
        <v>1457626</v>
      </c>
      <c r="DE23" s="325">
        <v>1472195</v>
      </c>
      <c r="DF23" s="324">
        <v>1317639</v>
      </c>
      <c r="DG23" s="409"/>
      <c r="DH23" s="325">
        <v>1172403</v>
      </c>
      <c r="DI23" s="324">
        <v>957305</v>
      </c>
      <c r="DJ23" s="325">
        <v>603661</v>
      </c>
      <c r="DK23" s="324">
        <v>435326</v>
      </c>
      <c r="DL23" s="325">
        <v>2110463</v>
      </c>
      <c r="DM23" s="324">
        <v>1837752</v>
      </c>
      <c r="DN23" s="325">
        <v>1946309</v>
      </c>
      <c r="DO23" s="324">
        <v>1631922</v>
      </c>
      <c r="DP23" s="325">
        <v>1825364</v>
      </c>
      <c r="DQ23" s="324">
        <v>1629313</v>
      </c>
      <c r="DR23" s="325">
        <v>1745001</v>
      </c>
      <c r="DS23" s="324">
        <v>1540392</v>
      </c>
      <c r="DT23" s="325"/>
      <c r="DU23" s="324"/>
      <c r="DV23" s="325"/>
      <c r="DW23" s="324"/>
      <c r="DX23" s="325"/>
      <c r="DY23" s="324"/>
      <c r="DZ23" s="325"/>
      <c r="EA23" s="324"/>
      <c r="EB23" s="325"/>
      <c r="EC23" s="324"/>
      <c r="ED23" s="325"/>
      <c r="EE23" s="324"/>
    </row>
    <row r="24" spans="1:135">
      <c r="A24" s="146" t="s">
        <v>81</v>
      </c>
      <c r="B24" s="147">
        <v>241494</v>
      </c>
      <c r="C24" s="147">
        <v>80360</v>
      </c>
      <c r="D24" s="147">
        <v>438330</v>
      </c>
      <c r="E24" s="147">
        <v>200293</v>
      </c>
      <c r="F24" s="147">
        <v>387519</v>
      </c>
      <c r="G24" s="147">
        <v>397893</v>
      </c>
      <c r="H24" s="147">
        <v>483898</v>
      </c>
      <c r="I24" s="147">
        <v>507642</v>
      </c>
      <c r="J24" s="147">
        <v>599582</v>
      </c>
      <c r="K24" s="147">
        <v>495809</v>
      </c>
      <c r="L24" s="147">
        <v>393186</v>
      </c>
      <c r="M24" s="148">
        <v>226553</v>
      </c>
      <c r="N24" s="149">
        <v>20661</v>
      </c>
      <c r="O24" s="147">
        <v>310968</v>
      </c>
      <c r="P24" s="147">
        <v>230702</v>
      </c>
      <c r="Q24" s="147">
        <v>167478</v>
      </c>
      <c r="R24" s="147">
        <v>460692</v>
      </c>
      <c r="S24" s="147">
        <v>367912</v>
      </c>
      <c r="T24" s="147">
        <v>572299</v>
      </c>
      <c r="U24" s="147">
        <v>55886</v>
      </c>
      <c r="V24" s="147">
        <v>539033</v>
      </c>
      <c r="W24" s="147">
        <v>513299</v>
      </c>
      <c r="X24" s="147">
        <v>571947</v>
      </c>
      <c r="Y24" s="148">
        <v>432514</v>
      </c>
      <c r="Z24" s="149">
        <v>334330</v>
      </c>
      <c r="AA24" s="147">
        <v>176130</v>
      </c>
      <c r="AB24" s="147">
        <v>166503</v>
      </c>
      <c r="AC24" s="147">
        <v>296348</v>
      </c>
      <c r="AD24" s="147">
        <v>453382</v>
      </c>
      <c r="AE24" s="147">
        <v>388628</v>
      </c>
      <c r="AF24" s="147">
        <v>1018472</v>
      </c>
      <c r="AG24" s="147">
        <v>566124</v>
      </c>
      <c r="AH24" s="147">
        <v>70986</v>
      </c>
      <c r="AI24" s="147">
        <v>738738</v>
      </c>
      <c r="AJ24" s="150">
        <v>799695</v>
      </c>
      <c r="AK24" s="151">
        <v>40232</v>
      </c>
      <c r="AL24" s="152">
        <v>366739</v>
      </c>
      <c r="AM24" s="150">
        <v>251348</v>
      </c>
      <c r="AN24" s="150">
        <v>202838</v>
      </c>
      <c r="AO24" s="150">
        <v>307057</v>
      </c>
      <c r="AP24" s="150">
        <v>438671</v>
      </c>
      <c r="AQ24" s="150">
        <v>32067</v>
      </c>
      <c r="AR24" s="147">
        <v>922201</v>
      </c>
      <c r="AS24" s="150">
        <v>498879</v>
      </c>
      <c r="AT24" s="147">
        <v>535385</v>
      </c>
      <c r="AU24" s="147">
        <v>656091</v>
      </c>
      <c r="AV24" s="147">
        <v>93714</v>
      </c>
      <c r="AW24" s="148">
        <v>427972</v>
      </c>
      <c r="AX24" s="149">
        <v>443232</v>
      </c>
      <c r="AY24" s="147">
        <v>341488</v>
      </c>
      <c r="AZ24" s="150">
        <v>207988</v>
      </c>
      <c r="BA24" s="147">
        <v>95323</v>
      </c>
      <c r="BB24" s="147">
        <v>737851</v>
      </c>
      <c r="BC24" s="150">
        <v>45085</v>
      </c>
      <c r="BD24" s="150">
        <v>873220</v>
      </c>
      <c r="BE24" s="150">
        <v>603874</v>
      </c>
      <c r="BF24" s="150">
        <v>454876</v>
      </c>
      <c r="BG24" s="147">
        <v>656006</v>
      </c>
      <c r="BH24" s="150">
        <v>372685</v>
      </c>
      <c r="BI24" s="150">
        <v>353862</v>
      </c>
      <c r="BJ24" s="322">
        <v>255366</v>
      </c>
      <c r="BK24" s="323">
        <v>240848</v>
      </c>
      <c r="BL24" s="322">
        <v>43446</v>
      </c>
      <c r="BM24" s="323">
        <v>27381</v>
      </c>
      <c r="BN24" s="322">
        <v>486708</v>
      </c>
      <c r="BO24" s="323">
        <v>453770</v>
      </c>
      <c r="BP24" s="322">
        <v>471163</v>
      </c>
      <c r="BQ24" s="323">
        <v>423834</v>
      </c>
      <c r="BR24" s="322">
        <v>493651</v>
      </c>
      <c r="BS24" s="323">
        <v>470508</v>
      </c>
      <c r="BT24" s="322">
        <v>98990</v>
      </c>
      <c r="BU24" s="323">
        <v>83266</v>
      </c>
      <c r="BV24" s="322">
        <v>1173561</v>
      </c>
      <c r="BW24" s="323">
        <v>1101475</v>
      </c>
      <c r="BX24" s="322">
        <v>643617</v>
      </c>
      <c r="BY24" s="323">
        <v>619606</v>
      </c>
      <c r="BZ24" s="322">
        <v>517298</v>
      </c>
      <c r="CA24" s="323">
        <v>492727</v>
      </c>
      <c r="CB24" s="150">
        <v>756818</v>
      </c>
      <c r="CC24" s="150">
        <v>724729</v>
      </c>
      <c r="CD24" s="322">
        <v>396796</v>
      </c>
      <c r="CE24" s="323">
        <v>390869</v>
      </c>
      <c r="CF24" s="322">
        <v>271662</v>
      </c>
      <c r="CG24" s="323">
        <v>247392</v>
      </c>
      <c r="CH24" s="296"/>
      <c r="CI24" s="322">
        <v>402602</v>
      </c>
      <c r="CJ24" s="323">
        <v>367656</v>
      </c>
      <c r="CK24" s="322">
        <v>204987</v>
      </c>
      <c r="CL24" s="324">
        <v>192190</v>
      </c>
      <c r="CM24" s="325">
        <v>369559</v>
      </c>
      <c r="CN24" s="324">
        <v>346069</v>
      </c>
      <c r="CO24" s="325">
        <v>459767</v>
      </c>
      <c r="CP24" s="324">
        <v>441086</v>
      </c>
      <c r="CQ24" s="325">
        <v>603334</v>
      </c>
      <c r="CR24" s="326">
        <v>572951</v>
      </c>
      <c r="CS24" s="325">
        <v>561934</v>
      </c>
      <c r="CT24" s="324">
        <v>544045</v>
      </c>
      <c r="CU24" s="325">
        <v>795918</v>
      </c>
      <c r="CV24" s="324">
        <v>751201</v>
      </c>
      <c r="CW24" s="325">
        <v>718413</v>
      </c>
      <c r="CX24" s="324">
        <v>694814</v>
      </c>
      <c r="CY24" s="325">
        <v>631917</v>
      </c>
      <c r="CZ24" s="324">
        <v>610416</v>
      </c>
      <c r="DA24" s="325">
        <v>825688</v>
      </c>
      <c r="DB24" s="324">
        <v>794837</v>
      </c>
      <c r="DC24" s="325">
        <v>767486</v>
      </c>
      <c r="DD24" s="324">
        <v>693824</v>
      </c>
      <c r="DE24" s="325">
        <v>411351</v>
      </c>
      <c r="DF24" s="324">
        <v>391927</v>
      </c>
      <c r="DG24" s="409"/>
      <c r="DH24" s="325">
        <v>530593</v>
      </c>
      <c r="DI24" s="324">
        <v>501823</v>
      </c>
      <c r="DJ24" s="325">
        <v>301355</v>
      </c>
      <c r="DK24" s="324">
        <v>282563</v>
      </c>
      <c r="DL24" s="325">
        <v>306967</v>
      </c>
      <c r="DM24" s="324">
        <v>275997</v>
      </c>
      <c r="DN24" s="325">
        <v>516721</v>
      </c>
      <c r="DO24" s="324">
        <v>487222</v>
      </c>
      <c r="DP24" s="325">
        <v>487200</v>
      </c>
      <c r="DQ24" s="324">
        <v>459092</v>
      </c>
      <c r="DR24" s="325">
        <v>609178</v>
      </c>
      <c r="DS24" s="324">
        <v>521548</v>
      </c>
      <c r="DT24" s="325"/>
      <c r="DU24" s="324"/>
      <c r="DV24" s="325"/>
      <c r="DW24" s="324"/>
      <c r="DX24" s="325"/>
      <c r="DY24" s="324"/>
      <c r="DZ24" s="325"/>
      <c r="EA24" s="324"/>
      <c r="EB24" s="325"/>
      <c r="EC24" s="324"/>
      <c r="ED24" s="325"/>
      <c r="EE24" s="324"/>
    </row>
    <row r="25" spans="1:135">
      <c r="A25" s="146" t="s">
        <v>82</v>
      </c>
      <c r="B25" s="147">
        <v>14140</v>
      </c>
      <c r="C25" s="147">
        <v>13215</v>
      </c>
      <c r="D25" s="147">
        <v>13494</v>
      </c>
      <c r="E25" s="147">
        <v>4259</v>
      </c>
      <c r="F25" s="147">
        <v>32646</v>
      </c>
      <c r="G25" s="147">
        <v>19819</v>
      </c>
      <c r="H25" s="147">
        <v>35187</v>
      </c>
      <c r="I25" s="147">
        <v>28115</v>
      </c>
      <c r="J25" s="147">
        <v>26826</v>
      </c>
      <c r="K25" s="147">
        <v>28007</v>
      </c>
      <c r="L25" s="147">
        <v>15083</v>
      </c>
      <c r="M25" s="148">
        <v>14568</v>
      </c>
      <c r="N25" s="149">
        <v>467</v>
      </c>
      <c r="O25" s="147">
        <v>23996</v>
      </c>
      <c r="P25" s="147">
        <v>10159</v>
      </c>
      <c r="Q25" s="147">
        <v>13995</v>
      </c>
      <c r="R25" s="147">
        <v>21778</v>
      </c>
      <c r="S25" s="147">
        <v>17820</v>
      </c>
      <c r="T25" s="147">
        <v>23015</v>
      </c>
      <c r="U25" s="147">
        <v>0</v>
      </c>
      <c r="V25" s="147">
        <v>31577</v>
      </c>
      <c r="W25" s="147">
        <v>50108</v>
      </c>
      <c r="X25" s="147">
        <v>17130</v>
      </c>
      <c r="Y25" s="148">
        <v>14495</v>
      </c>
      <c r="Z25" s="149">
        <v>10710</v>
      </c>
      <c r="AA25" s="147">
        <v>3729</v>
      </c>
      <c r="AB25" s="147">
        <v>10410</v>
      </c>
      <c r="AC25" s="147">
        <v>11770</v>
      </c>
      <c r="AD25" s="147">
        <v>14821</v>
      </c>
      <c r="AE25" s="147">
        <v>22400</v>
      </c>
      <c r="AF25" s="147">
        <v>57626</v>
      </c>
      <c r="AG25" s="147">
        <v>27190</v>
      </c>
      <c r="AH25" s="147">
        <v>25235</v>
      </c>
      <c r="AI25" s="147">
        <v>21747</v>
      </c>
      <c r="AJ25" s="150">
        <v>30639</v>
      </c>
      <c r="AK25" s="151">
        <v>0</v>
      </c>
      <c r="AL25" s="152">
        <v>19195</v>
      </c>
      <c r="AM25" s="150">
        <v>17934</v>
      </c>
      <c r="AN25" s="150">
        <v>13800</v>
      </c>
      <c r="AO25" s="150">
        <v>25748</v>
      </c>
      <c r="AP25" s="150">
        <v>22405</v>
      </c>
      <c r="AQ25" s="150">
        <v>23530</v>
      </c>
      <c r="AR25" s="147">
        <v>5953</v>
      </c>
      <c r="AS25" s="150">
        <v>27348</v>
      </c>
      <c r="AT25" s="147">
        <v>54173</v>
      </c>
      <c r="AU25" s="147">
        <v>25095</v>
      </c>
      <c r="AV25" s="147">
        <v>0</v>
      </c>
      <c r="AW25" s="148">
        <v>44926</v>
      </c>
      <c r="AX25" s="149">
        <v>15159</v>
      </c>
      <c r="AY25" s="147">
        <v>9613</v>
      </c>
      <c r="AZ25" s="150">
        <v>10136</v>
      </c>
      <c r="BA25" s="147">
        <v>0</v>
      </c>
      <c r="BB25" s="147">
        <v>40881</v>
      </c>
      <c r="BC25" s="150">
        <v>27494</v>
      </c>
      <c r="BD25" s="150">
        <v>35181</v>
      </c>
      <c r="BE25" s="150">
        <v>30704</v>
      </c>
      <c r="BF25" s="150">
        <v>32644</v>
      </c>
      <c r="BG25" s="147">
        <v>32498</v>
      </c>
      <c r="BH25" s="150">
        <v>23754</v>
      </c>
      <c r="BI25" s="150">
        <v>18750</v>
      </c>
      <c r="BJ25" s="322">
        <v>31197</v>
      </c>
      <c r="BK25" s="323">
        <v>31004</v>
      </c>
      <c r="BL25" s="322">
        <v>13169</v>
      </c>
      <c r="BM25" s="323">
        <v>13169</v>
      </c>
      <c r="BN25" s="322">
        <v>12377</v>
      </c>
      <c r="BO25" s="323">
        <v>11992</v>
      </c>
      <c r="BP25" s="322">
        <v>21084</v>
      </c>
      <c r="BQ25" s="323">
        <v>20809</v>
      </c>
      <c r="BR25" s="322">
        <v>20050</v>
      </c>
      <c r="BS25" s="323">
        <v>19291</v>
      </c>
      <c r="BT25" s="322">
        <v>26385</v>
      </c>
      <c r="BU25" s="323">
        <v>26385</v>
      </c>
      <c r="BV25" s="322">
        <v>40673</v>
      </c>
      <c r="BW25" s="323">
        <v>40149</v>
      </c>
      <c r="BX25" s="322">
        <v>35110</v>
      </c>
      <c r="BY25" s="323">
        <v>35110</v>
      </c>
      <c r="BZ25" s="322">
        <v>29095</v>
      </c>
      <c r="CA25" s="323">
        <v>29095</v>
      </c>
      <c r="CB25" s="150">
        <v>36043</v>
      </c>
      <c r="CC25" s="150">
        <v>36043</v>
      </c>
      <c r="CD25" s="322">
        <v>29934</v>
      </c>
      <c r="CE25" s="323">
        <v>29710</v>
      </c>
      <c r="CF25" s="322">
        <v>24577</v>
      </c>
      <c r="CG25" s="323">
        <v>24577</v>
      </c>
      <c r="CH25" s="296"/>
      <c r="CI25" s="322">
        <v>31695</v>
      </c>
      <c r="CJ25" s="323">
        <v>31695</v>
      </c>
      <c r="CK25" s="322">
        <v>13061</v>
      </c>
      <c r="CL25" s="324">
        <v>12949</v>
      </c>
      <c r="CM25" s="325">
        <v>17486</v>
      </c>
      <c r="CN25" s="324">
        <v>17486</v>
      </c>
      <c r="CO25" s="325">
        <v>21923</v>
      </c>
      <c r="CP25" s="324">
        <v>21867</v>
      </c>
      <c r="CQ25" s="325">
        <v>24014</v>
      </c>
      <c r="CR25" s="326">
        <v>23734</v>
      </c>
      <c r="CS25" s="325">
        <v>29339</v>
      </c>
      <c r="CT25" s="324">
        <v>27567</v>
      </c>
      <c r="CU25" s="325">
        <v>44314</v>
      </c>
      <c r="CV25" s="324">
        <v>44314</v>
      </c>
      <c r="CW25" s="325">
        <v>7774</v>
      </c>
      <c r="CX25" s="324">
        <v>7774</v>
      </c>
      <c r="CY25" s="325">
        <v>72283</v>
      </c>
      <c r="CZ25" s="324">
        <v>71699</v>
      </c>
      <c r="DA25" s="325">
        <v>41419</v>
      </c>
      <c r="DB25" s="324">
        <v>41419</v>
      </c>
      <c r="DC25" s="325">
        <v>42807</v>
      </c>
      <c r="DD25" s="324">
        <v>42667</v>
      </c>
      <c r="DE25" s="325">
        <v>31929</v>
      </c>
      <c r="DF25" s="324">
        <v>31929</v>
      </c>
      <c r="DG25" s="409"/>
      <c r="DH25" s="325">
        <v>30813</v>
      </c>
      <c r="DI25" s="324">
        <v>30743</v>
      </c>
      <c r="DJ25" s="325">
        <v>17671</v>
      </c>
      <c r="DK25" s="324">
        <v>17671</v>
      </c>
      <c r="DL25" s="325">
        <v>19628</v>
      </c>
      <c r="DM25" s="324">
        <v>19558</v>
      </c>
      <c r="DN25" s="325">
        <v>37386</v>
      </c>
      <c r="DO25" s="324">
        <v>37316</v>
      </c>
      <c r="DP25" s="325">
        <v>30538</v>
      </c>
      <c r="DQ25" s="324">
        <v>30398</v>
      </c>
      <c r="DR25" s="325">
        <v>4280</v>
      </c>
      <c r="DS25" s="324">
        <v>4280</v>
      </c>
      <c r="DT25" s="325"/>
      <c r="DU25" s="324"/>
      <c r="DV25" s="325"/>
      <c r="DW25" s="324"/>
      <c r="DX25" s="325"/>
      <c r="DY25" s="324"/>
      <c r="DZ25" s="325"/>
      <c r="EA25" s="324"/>
      <c r="EB25" s="325"/>
      <c r="EC25" s="324"/>
      <c r="ED25" s="325"/>
      <c r="EE25" s="324"/>
    </row>
    <row r="26" spans="1:135">
      <c r="A26" s="146" t="s">
        <v>83</v>
      </c>
      <c r="B26" s="147">
        <v>8717</v>
      </c>
      <c r="C26" s="147">
        <v>8781</v>
      </c>
      <c r="D26" s="147">
        <v>8350</v>
      </c>
      <c r="E26" s="147">
        <v>6806</v>
      </c>
      <c r="F26" s="147">
        <v>7849</v>
      </c>
      <c r="G26" s="147">
        <v>6578</v>
      </c>
      <c r="H26" s="147">
        <v>20977</v>
      </c>
      <c r="I26" s="147">
        <v>43067</v>
      </c>
      <c r="J26" s="147">
        <v>7720</v>
      </c>
      <c r="K26" s="147">
        <v>31757</v>
      </c>
      <c r="L26" s="147">
        <v>44703</v>
      </c>
      <c r="M26" s="148">
        <v>650</v>
      </c>
      <c r="N26" s="149">
        <v>3417</v>
      </c>
      <c r="O26" s="147">
        <v>-36074</v>
      </c>
      <c r="P26" s="147">
        <v>5071</v>
      </c>
      <c r="Q26" s="147">
        <v>1518</v>
      </c>
      <c r="R26" s="147">
        <v>1307</v>
      </c>
      <c r="S26" s="147">
        <v>8345</v>
      </c>
      <c r="T26" s="147">
        <v>26586</v>
      </c>
      <c r="U26" s="147">
        <v>4273</v>
      </c>
      <c r="V26" s="147">
        <v>10433</v>
      </c>
      <c r="W26" s="147">
        <v>4512</v>
      </c>
      <c r="X26" s="147">
        <v>48822</v>
      </c>
      <c r="Y26" s="148">
        <v>1055</v>
      </c>
      <c r="Z26" s="149">
        <v>3003</v>
      </c>
      <c r="AA26" s="147">
        <v>16757</v>
      </c>
      <c r="AB26" s="147">
        <v>26409</v>
      </c>
      <c r="AC26" s="147">
        <v>8381</v>
      </c>
      <c r="AD26" s="147">
        <v>18330</v>
      </c>
      <c r="AE26" s="147">
        <v>2044</v>
      </c>
      <c r="AF26" s="147">
        <v>39101</v>
      </c>
      <c r="AG26" s="147">
        <v>8540</v>
      </c>
      <c r="AH26" s="147">
        <v>8386</v>
      </c>
      <c r="AI26" s="147">
        <v>35174</v>
      </c>
      <c r="AJ26" s="150">
        <v>29768</v>
      </c>
      <c r="AK26" s="151">
        <v>5000</v>
      </c>
      <c r="AL26" s="152">
        <v>9699</v>
      </c>
      <c r="AM26" s="150">
        <v>14565</v>
      </c>
      <c r="AN26" s="150">
        <v>490</v>
      </c>
      <c r="AO26" s="150">
        <v>14696</v>
      </c>
      <c r="AP26" s="150">
        <v>13843</v>
      </c>
      <c r="AQ26" s="150">
        <v>4620</v>
      </c>
      <c r="AR26" s="147">
        <v>45670</v>
      </c>
      <c r="AS26" s="150">
        <v>6705</v>
      </c>
      <c r="AT26" s="147">
        <v>8543</v>
      </c>
      <c r="AU26" s="147">
        <v>35041</v>
      </c>
      <c r="AV26" s="147">
        <v>8134</v>
      </c>
      <c r="AW26" s="148">
        <v>20095</v>
      </c>
      <c r="AX26" s="149">
        <v>25502</v>
      </c>
      <c r="AY26" s="147">
        <v>11444</v>
      </c>
      <c r="AZ26" s="150">
        <v>0</v>
      </c>
      <c r="BA26" s="147">
        <v>1559</v>
      </c>
      <c r="BB26" s="147">
        <v>7277</v>
      </c>
      <c r="BC26" s="150">
        <v>795</v>
      </c>
      <c r="BD26" s="150">
        <v>49588</v>
      </c>
      <c r="BE26" s="150">
        <v>9758</v>
      </c>
      <c r="BF26" s="150">
        <v>17919</v>
      </c>
      <c r="BG26" s="147">
        <v>28740</v>
      </c>
      <c r="BH26" s="150">
        <v>7250</v>
      </c>
      <c r="BI26" s="150">
        <v>1735</v>
      </c>
      <c r="BJ26" s="322">
        <v>18397</v>
      </c>
      <c r="BK26" s="323">
        <v>17257</v>
      </c>
      <c r="BL26" s="322">
        <v>11102</v>
      </c>
      <c r="BM26" s="323">
        <v>1175</v>
      </c>
      <c r="BN26" s="322">
        <v>3590</v>
      </c>
      <c r="BO26" s="323">
        <v>1055</v>
      </c>
      <c r="BP26" s="322">
        <v>10069</v>
      </c>
      <c r="BQ26" s="323">
        <v>10069</v>
      </c>
      <c r="BR26" s="322">
        <v>5714</v>
      </c>
      <c r="BS26" s="323">
        <v>3714</v>
      </c>
      <c r="BT26" s="322">
        <v>13918</v>
      </c>
      <c r="BU26" s="323">
        <v>8978</v>
      </c>
      <c r="BV26" s="322">
        <v>38084</v>
      </c>
      <c r="BW26" s="323">
        <v>34309</v>
      </c>
      <c r="BX26" s="322">
        <v>12111</v>
      </c>
      <c r="BY26" s="323">
        <v>10111</v>
      </c>
      <c r="BZ26" s="322">
        <v>17801</v>
      </c>
      <c r="CA26" s="323">
        <v>4865</v>
      </c>
      <c r="CB26" s="150">
        <v>37983</v>
      </c>
      <c r="CC26" s="150">
        <v>35983</v>
      </c>
      <c r="CD26" s="322">
        <v>985</v>
      </c>
      <c r="CE26" s="323">
        <v>985</v>
      </c>
      <c r="CF26" s="322">
        <v>6105</v>
      </c>
      <c r="CG26" s="323">
        <v>4425</v>
      </c>
      <c r="CH26" s="296"/>
      <c r="CI26" s="322">
        <v>24939</v>
      </c>
      <c r="CJ26" s="323">
        <v>21599</v>
      </c>
      <c r="CK26" s="322">
        <v>2296</v>
      </c>
      <c r="CL26" s="327">
        <v>0</v>
      </c>
      <c r="CM26" s="328">
        <v>4013</v>
      </c>
      <c r="CN26" s="324">
        <v>13</v>
      </c>
      <c r="CO26" s="325">
        <v>9253</v>
      </c>
      <c r="CP26" s="324">
        <v>3064</v>
      </c>
      <c r="CQ26" s="325">
        <v>15365</v>
      </c>
      <c r="CR26" s="326">
        <v>8815</v>
      </c>
      <c r="CS26" s="325">
        <v>4131</v>
      </c>
      <c r="CT26" s="324">
        <v>1331</v>
      </c>
      <c r="CU26" s="325">
        <v>47518</v>
      </c>
      <c r="CV26" s="324">
        <v>43118</v>
      </c>
      <c r="CW26" s="325">
        <v>13759</v>
      </c>
      <c r="CX26" s="324">
        <v>4118</v>
      </c>
      <c r="CY26" s="325">
        <v>7029</v>
      </c>
      <c r="CZ26" s="324">
        <v>5029</v>
      </c>
      <c r="DA26" s="325">
        <v>55238</v>
      </c>
      <c r="DB26" s="324">
        <v>44530</v>
      </c>
      <c r="DC26" s="325">
        <v>3086</v>
      </c>
      <c r="DD26" s="324">
        <v>1086</v>
      </c>
      <c r="DE26" s="325">
        <v>6635</v>
      </c>
      <c r="DF26" s="324">
        <v>5135</v>
      </c>
      <c r="DG26" s="409"/>
      <c r="DH26" s="325">
        <v>20811</v>
      </c>
      <c r="DI26" s="324">
        <v>15461</v>
      </c>
      <c r="DJ26" s="325">
        <v>5393</v>
      </c>
      <c r="DK26" s="324">
        <v>4625</v>
      </c>
      <c r="DL26" s="325">
        <v>15715</v>
      </c>
      <c r="DM26" s="324">
        <v>-3339</v>
      </c>
      <c r="DN26" s="325">
        <v>20866</v>
      </c>
      <c r="DO26" s="324">
        <v>11716</v>
      </c>
      <c r="DP26" s="325">
        <v>15126</v>
      </c>
      <c r="DQ26" s="324">
        <v>10126</v>
      </c>
      <c r="DR26" s="325">
        <v>11608</v>
      </c>
      <c r="DS26" s="324">
        <v>3608</v>
      </c>
      <c r="DT26" s="325"/>
      <c r="DU26" s="324"/>
      <c r="DV26" s="325"/>
      <c r="DW26" s="324"/>
      <c r="DX26" s="325"/>
      <c r="DY26" s="324"/>
      <c r="DZ26" s="325"/>
      <c r="EA26" s="324"/>
      <c r="EB26" s="325"/>
      <c r="EC26" s="324"/>
      <c r="ED26" s="325"/>
      <c r="EE26" s="324"/>
    </row>
    <row r="27" spans="1:135">
      <c r="A27" s="146" t="s">
        <v>84</v>
      </c>
      <c r="B27" s="147">
        <v>14760</v>
      </c>
      <c r="C27" s="147">
        <v>0</v>
      </c>
      <c r="D27" s="147">
        <v>36869</v>
      </c>
      <c r="E27" s="147">
        <v>20668</v>
      </c>
      <c r="F27" s="147">
        <v>4029</v>
      </c>
      <c r="G27" s="147">
        <v>42323</v>
      </c>
      <c r="H27" s="147">
        <v>26274</v>
      </c>
      <c r="I27" s="147">
        <v>29366</v>
      </c>
      <c r="J27" s="147">
        <v>22718</v>
      </c>
      <c r="K27" s="147">
        <v>29924</v>
      </c>
      <c r="L27" s="147">
        <v>24860</v>
      </c>
      <c r="M27" s="148">
        <v>18150</v>
      </c>
      <c r="N27" s="149">
        <v>585</v>
      </c>
      <c r="O27" s="147">
        <v>32255</v>
      </c>
      <c r="P27" s="147">
        <v>16070</v>
      </c>
      <c r="Q27" s="147">
        <v>4325</v>
      </c>
      <c r="R27" s="147">
        <v>36436</v>
      </c>
      <c r="S27" s="147">
        <v>25186</v>
      </c>
      <c r="T27" s="147">
        <v>23473</v>
      </c>
      <c r="U27" s="147">
        <v>24961</v>
      </c>
      <c r="V27" s="147">
        <v>26458</v>
      </c>
      <c r="W27" s="147">
        <v>23024</v>
      </c>
      <c r="X27" s="147">
        <v>21656</v>
      </c>
      <c r="Y27" s="148">
        <v>14171</v>
      </c>
      <c r="Z27" s="149">
        <v>7774</v>
      </c>
      <c r="AA27" s="147">
        <v>10278</v>
      </c>
      <c r="AB27" s="147">
        <v>14254</v>
      </c>
      <c r="AC27" s="147">
        <v>32781</v>
      </c>
      <c r="AD27" s="147">
        <v>21522</v>
      </c>
      <c r="AE27" s="147">
        <v>30136</v>
      </c>
      <c r="AF27" s="147">
        <v>22424</v>
      </c>
      <c r="AG27" s="147">
        <v>25221</v>
      </c>
      <c r="AH27" s="147">
        <v>22756</v>
      </c>
      <c r="AI27" s="147">
        <v>36323</v>
      </c>
      <c r="AJ27" s="150">
        <v>22847</v>
      </c>
      <c r="AK27" s="151">
        <v>15112</v>
      </c>
      <c r="AL27" s="152">
        <v>18893</v>
      </c>
      <c r="AM27" s="150">
        <v>13048</v>
      </c>
      <c r="AN27" s="150">
        <v>20406</v>
      </c>
      <c r="AO27" s="150">
        <v>21127</v>
      </c>
      <c r="AP27" s="150">
        <v>25485</v>
      </c>
      <c r="AQ27" s="150">
        <v>17239</v>
      </c>
      <c r="AR27" s="147">
        <v>30049</v>
      </c>
      <c r="AS27" s="150">
        <v>29794</v>
      </c>
      <c r="AT27" s="147">
        <v>29030</v>
      </c>
      <c r="AU27" s="147">
        <v>28664</v>
      </c>
      <c r="AV27" s="147">
        <v>21328</v>
      </c>
      <c r="AW27" s="148">
        <v>15819</v>
      </c>
      <c r="AX27" s="149">
        <v>20172</v>
      </c>
      <c r="AY27" s="147">
        <v>14641</v>
      </c>
      <c r="AZ27" s="150">
        <v>15147</v>
      </c>
      <c r="BA27" s="147">
        <v>25011</v>
      </c>
      <c r="BB27" s="147">
        <v>20962</v>
      </c>
      <c r="BC27" s="150">
        <v>0</v>
      </c>
      <c r="BD27" s="150">
        <v>49147</v>
      </c>
      <c r="BE27" s="150">
        <v>27170</v>
      </c>
      <c r="BF27" s="150">
        <v>26659</v>
      </c>
      <c r="BG27" s="147">
        <v>27400</v>
      </c>
      <c r="BH27" s="150">
        <v>25478</v>
      </c>
      <c r="BI27" s="150">
        <v>21347</v>
      </c>
      <c r="BJ27" s="322">
        <v>21807</v>
      </c>
      <c r="BK27" s="323">
        <v>2833</v>
      </c>
      <c r="BL27" s="322">
        <v>17793</v>
      </c>
      <c r="BM27" s="323">
        <v>1672</v>
      </c>
      <c r="BN27" s="322">
        <v>18240</v>
      </c>
      <c r="BO27" s="323">
        <v>2277</v>
      </c>
      <c r="BP27" s="322">
        <v>24085</v>
      </c>
      <c r="BQ27" s="323">
        <v>3037</v>
      </c>
      <c r="BR27" s="322">
        <v>24240</v>
      </c>
      <c r="BS27" s="323">
        <v>7551</v>
      </c>
      <c r="BT27" s="322">
        <v>25856</v>
      </c>
      <c r="BU27" s="323">
        <v>10010</v>
      </c>
      <c r="BV27" s="322">
        <v>32419</v>
      </c>
      <c r="BW27" s="323">
        <v>10344</v>
      </c>
      <c r="BX27" s="322">
        <v>29730</v>
      </c>
      <c r="BY27" s="323">
        <v>14396</v>
      </c>
      <c r="BZ27" s="322">
        <v>23742</v>
      </c>
      <c r="CA27" s="323">
        <v>4834</v>
      </c>
      <c r="CB27" s="150">
        <v>48535</v>
      </c>
      <c r="CC27" s="150">
        <v>29158</v>
      </c>
      <c r="CD27" s="322">
        <v>22908</v>
      </c>
      <c r="CE27" s="323">
        <f>4326+1854</f>
        <v>6180</v>
      </c>
      <c r="CF27" s="322">
        <v>21113</v>
      </c>
      <c r="CG27" s="323">
        <v>2904</v>
      </c>
      <c r="CH27" s="296"/>
      <c r="CI27" s="322">
        <v>19095</v>
      </c>
      <c r="CJ27" s="323">
        <v>4333</v>
      </c>
      <c r="CK27" s="322">
        <v>13766</v>
      </c>
      <c r="CL27" s="324">
        <v>252</v>
      </c>
      <c r="CM27" s="325">
        <v>20236</v>
      </c>
      <c r="CN27" s="324">
        <v>2512</v>
      </c>
      <c r="CO27" s="325">
        <v>31998</v>
      </c>
      <c r="CP27" s="324">
        <v>14586</v>
      </c>
      <c r="CQ27" s="325">
        <v>25151</v>
      </c>
      <c r="CR27" s="326">
        <v>5640</v>
      </c>
      <c r="CS27" s="325">
        <v>24212</v>
      </c>
      <c r="CT27" s="324">
        <v>7940</v>
      </c>
      <c r="CU27" s="325">
        <v>31509</v>
      </c>
      <c r="CV27" s="324">
        <v>17247</v>
      </c>
      <c r="CW27" s="325">
        <v>31736</v>
      </c>
      <c r="CX27" s="324">
        <v>16241</v>
      </c>
      <c r="CY27" s="325">
        <v>25841</v>
      </c>
      <c r="CZ27" s="324">
        <v>9334</v>
      </c>
      <c r="DA27" s="325">
        <v>40538</v>
      </c>
      <c r="DB27" s="324">
        <v>25753</v>
      </c>
      <c r="DC27" s="325">
        <v>24076</v>
      </c>
      <c r="DD27" s="324">
        <v>8129</v>
      </c>
      <c r="DE27" s="325">
        <v>23130</v>
      </c>
      <c r="DF27" s="324">
        <v>3430</v>
      </c>
      <c r="DG27" s="409"/>
      <c r="DH27" s="325">
        <v>22113</v>
      </c>
      <c r="DI27" s="324">
        <v>5031</v>
      </c>
      <c r="DJ27" s="325">
        <v>14695</v>
      </c>
      <c r="DK27" s="324">
        <v>180</v>
      </c>
      <c r="DL27" s="325">
        <v>26399</v>
      </c>
      <c r="DM27" s="324">
        <v>3455</v>
      </c>
      <c r="DN27" s="325">
        <v>27956</v>
      </c>
      <c r="DO27" s="324">
        <v>9057</v>
      </c>
      <c r="DP27" s="325">
        <v>21426</v>
      </c>
      <c r="DQ27" s="324">
        <v>5869</v>
      </c>
      <c r="DR27" s="325">
        <v>25533</v>
      </c>
      <c r="DS27" s="324">
        <v>9433</v>
      </c>
      <c r="DT27" s="325"/>
      <c r="DU27" s="324"/>
      <c r="DV27" s="325"/>
      <c r="DW27" s="324"/>
      <c r="DX27" s="325"/>
      <c r="DY27" s="324"/>
      <c r="DZ27" s="325"/>
      <c r="EA27" s="324"/>
      <c r="EB27" s="325"/>
      <c r="EC27" s="324"/>
      <c r="ED27" s="325"/>
      <c r="EE27" s="324"/>
    </row>
    <row r="28" spans="1:135">
      <c r="A28" s="146" t="s">
        <v>85</v>
      </c>
      <c r="B28" s="147">
        <v>437140</v>
      </c>
      <c r="C28" s="147">
        <v>476934</v>
      </c>
      <c r="D28" s="147">
        <v>1450600</v>
      </c>
      <c r="E28" s="147">
        <v>510044</v>
      </c>
      <c r="F28" s="147">
        <v>410707</v>
      </c>
      <c r="G28" s="147">
        <v>372756</v>
      </c>
      <c r="H28" s="147">
        <v>870857</v>
      </c>
      <c r="I28" s="147">
        <v>1848575</v>
      </c>
      <c r="J28" s="147">
        <v>2232208</v>
      </c>
      <c r="K28" s="147">
        <v>1204171</v>
      </c>
      <c r="L28" s="147">
        <v>872846</v>
      </c>
      <c r="M28" s="148">
        <v>537990</v>
      </c>
      <c r="N28" s="149">
        <v>422959</v>
      </c>
      <c r="O28" s="147">
        <v>1455166</v>
      </c>
      <c r="P28" s="147">
        <v>945764</v>
      </c>
      <c r="Q28" s="147">
        <v>227852</v>
      </c>
      <c r="R28" s="147">
        <v>741038</v>
      </c>
      <c r="S28" s="147">
        <v>473405</v>
      </c>
      <c r="T28" s="147">
        <v>1052841</v>
      </c>
      <c r="U28" s="147">
        <v>1041201</v>
      </c>
      <c r="V28" s="147">
        <v>2250734</v>
      </c>
      <c r="W28" s="147">
        <v>1626573</v>
      </c>
      <c r="X28" s="147">
        <v>1463260</v>
      </c>
      <c r="Y28" s="148">
        <v>393529</v>
      </c>
      <c r="Z28" s="149">
        <v>687580</v>
      </c>
      <c r="AA28" s="147">
        <v>774926</v>
      </c>
      <c r="AB28" s="147">
        <v>766512</v>
      </c>
      <c r="AC28" s="147">
        <v>872750</v>
      </c>
      <c r="AD28" s="147">
        <v>549620</v>
      </c>
      <c r="AE28" s="147">
        <v>520146</v>
      </c>
      <c r="AF28" s="147">
        <v>1222468</v>
      </c>
      <c r="AG28" s="147">
        <v>2830869</v>
      </c>
      <c r="AH28" s="147">
        <v>1275100</v>
      </c>
      <c r="AI28" s="147">
        <v>2119355</v>
      </c>
      <c r="AJ28" s="150">
        <v>1359312</v>
      </c>
      <c r="AK28" s="151">
        <v>391798</v>
      </c>
      <c r="AL28" s="152">
        <v>740638</v>
      </c>
      <c r="AM28" s="150">
        <v>975262</v>
      </c>
      <c r="AN28" s="150">
        <v>1009106</v>
      </c>
      <c r="AO28" s="150">
        <v>1100635</v>
      </c>
      <c r="AP28" s="150">
        <v>860205</v>
      </c>
      <c r="AQ28" s="150">
        <v>302353</v>
      </c>
      <c r="AR28" s="147">
        <v>1851368</v>
      </c>
      <c r="AS28" s="150">
        <v>2906782</v>
      </c>
      <c r="AT28" s="147">
        <v>2543346</v>
      </c>
      <c r="AU28" s="147">
        <v>1943788</v>
      </c>
      <c r="AV28" s="147">
        <v>640447</v>
      </c>
      <c r="AW28" s="148">
        <v>595898</v>
      </c>
      <c r="AX28" s="149">
        <v>1193344</v>
      </c>
      <c r="AY28" s="147">
        <v>1783643</v>
      </c>
      <c r="AZ28" s="150">
        <v>1121861</v>
      </c>
      <c r="BA28" s="147">
        <v>613475</v>
      </c>
      <c r="BB28" s="147">
        <v>854980</v>
      </c>
      <c r="BC28" s="150">
        <v>296028</v>
      </c>
      <c r="BD28" s="150">
        <v>1889073</v>
      </c>
      <c r="BE28" s="150">
        <v>3249658</v>
      </c>
      <c r="BF28" s="150">
        <v>2865888</v>
      </c>
      <c r="BG28" s="147">
        <v>2260100</v>
      </c>
      <c r="BH28" s="150">
        <v>1057114</v>
      </c>
      <c r="BI28" s="150">
        <v>573810</v>
      </c>
      <c r="BJ28" s="322">
        <v>838569</v>
      </c>
      <c r="BK28" s="323">
        <v>704294</v>
      </c>
      <c r="BL28" s="322">
        <v>973538</v>
      </c>
      <c r="BM28" s="323">
        <v>889485</v>
      </c>
      <c r="BN28" s="322">
        <v>1657056</v>
      </c>
      <c r="BO28" s="323">
        <v>1469703</v>
      </c>
      <c r="BP28" s="322">
        <v>1323520</v>
      </c>
      <c r="BQ28" s="323">
        <v>1149417</v>
      </c>
      <c r="BR28" s="322">
        <v>495711</v>
      </c>
      <c r="BS28" s="323">
        <v>411655</v>
      </c>
      <c r="BT28" s="322">
        <v>530942</v>
      </c>
      <c r="BU28" s="323">
        <v>428093</v>
      </c>
      <c r="BV28" s="322">
        <v>2589680</v>
      </c>
      <c r="BW28" s="323">
        <v>2308890</v>
      </c>
      <c r="BX28" s="322">
        <v>3104428</v>
      </c>
      <c r="BY28" s="323">
        <v>2900268</v>
      </c>
      <c r="BZ28" s="322">
        <v>2676100</v>
      </c>
      <c r="CA28" s="323">
        <v>2491784</v>
      </c>
      <c r="CB28" s="150">
        <v>3463513</v>
      </c>
      <c r="CC28" s="150">
        <v>2948482</v>
      </c>
      <c r="CD28" s="322">
        <v>632652</v>
      </c>
      <c r="CE28" s="323">
        <v>600211</v>
      </c>
      <c r="CF28" s="322">
        <v>947081</v>
      </c>
      <c r="CG28" s="323">
        <v>825948</v>
      </c>
      <c r="CH28" s="296"/>
      <c r="CI28" s="322">
        <v>1620417</v>
      </c>
      <c r="CJ28" s="323">
        <v>1466932</v>
      </c>
      <c r="CK28" s="322">
        <v>613088</v>
      </c>
      <c r="CL28" s="324">
        <v>568304</v>
      </c>
      <c r="CM28" s="325">
        <v>1674962</v>
      </c>
      <c r="CN28" s="324">
        <v>1544911</v>
      </c>
      <c r="CO28" s="325">
        <v>1342677</v>
      </c>
      <c r="CP28" s="324">
        <v>1174950</v>
      </c>
      <c r="CQ28" s="325">
        <v>844963</v>
      </c>
      <c r="CR28" s="326">
        <v>711142</v>
      </c>
      <c r="CS28" s="325">
        <v>992588</v>
      </c>
      <c r="CT28" s="324">
        <v>862167</v>
      </c>
      <c r="CU28" s="325">
        <v>2729420</v>
      </c>
      <c r="CV28" s="324">
        <v>2459624</v>
      </c>
      <c r="CW28" s="325">
        <v>3049263</v>
      </c>
      <c r="CX28" s="324">
        <v>2890554</v>
      </c>
      <c r="CY28" s="325">
        <v>2515715</v>
      </c>
      <c r="CZ28" s="324">
        <v>2381845</v>
      </c>
      <c r="DA28" s="325">
        <v>3373093</v>
      </c>
      <c r="DB28" s="324">
        <v>3096579</v>
      </c>
      <c r="DC28" s="325">
        <v>968299</v>
      </c>
      <c r="DD28" s="324">
        <v>801047</v>
      </c>
      <c r="DE28" s="325">
        <v>658841</v>
      </c>
      <c r="DF28" s="324">
        <v>498712</v>
      </c>
      <c r="DG28" s="409"/>
      <c r="DH28" s="325">
        <v>1832989</v>
      </c>
      <c r="DI28" s="324">
        <v>1630471</v>
      </c>
      <c r="DJ28" s="325">
        <v>858777</v>
      </c>
      <c r="DK28" s="324">
        <v>716107</v>
      </c>
      <c r="DL28" s="325">
        <v>2134649</v>
      </c>
      <c r="DM28" s="324">
        <v>1779086</v>
      </c>
      <c r="DN28" s="325">
        <v>1453127</v>
      </c>
      <c r="DO28" s="324">
        <v>1306275</v>
      </c>
      <c r="DP28" s="325">
        <v>696265</v>
      </c>
      <c r="DQ28" s="324">
        <v>564007</v>
      </c>
      <c r="DR28" s="325">
        <v>850917</v>
      </c>
      <c r="DS28" s="324">
        <v>744798</v>
      </c>
      <c r="DT28" s="325"/>
      <c r="DU28" s="324"/>
      <c r="DV28" s="325"/>
      <c r="DW28" s="324"/>
      <c r="DX28" s="325"/>
      <c r="DY28" s="324"/>
      <c r="DZ28" s="325"/>
      <c r="EA28" s="324"/>
      <c r="EB28" s="325"/>
      <c r="EC28" s="324"/>
      <c r="ED28" s="325"/>
      <c r="EE28" s="324"/>
    </row>
    <row r="29" spans="1:135" ht="13.8" thickBot="1">
      <c r="A29" s="146" t="s">
        <v>86</v>
      </c>
      <c r="B29" s="147">
        <v>6829</v>
      </c>
      <c r="C29" s="147">
        <v>46108</v>
      </c>
      <c r="D29" s="147">
        <v>24207</v>
      </c>
      <c r="E29" s="147">
        <v>27301</v>
      </c>
      <c r="F29" s="147">
        <v>30680</v>
      </c>
      <c r="G29" s="147">
        <v>37757</v>
      </c>
      <c r="H29" s="147">
        <v>64132</v>
      </c>
      <c r="I29" s="147">
        <v>37630</v>
      </c>
      <c r="J29" s="147">
        <v>31572</v>
      </c>
      <c r="K29" s="147">
        <v>72953</v>
      </c>
      <c r="L29" s="147">
        <v>33952</v>
      </c>
      <c r="M29" s="148">
        <v>53914</v>
      </c>
      <c r="N29" s="149">
        <v>16588</v>
      </c>
      <c r="O29" s="147">
        <v>22971</v>
      </c>
      <c r="P29" s="147">
        <v>5105</v>
      </c>
      <c r="Q29" s="147">
        <v>35810</v>
      </c>
      <c r="R29" s="147">
        <v>24854</v>
      </c>
      <c r="S29" s="147">
        <v>19967</v>
      </c>
      <c r="T29" s="147">
        <v>83527</v>
      </c>
      <c r="U29" s="147">
        <v>24672</v>
      </c>
      <c r="V29" s="147">
        <v>60001</v>
      </c>
      <c r="W29" s="147">
        <v>39348</v>
      </c>
      <c r="X29" s="147">
        <v>123429</v>
      </c>
      <c r="Y29" s="148">
        <v>14044</v>
      </c>
      <c r="Z29" s="149">
        <v>33542</v>
      </c>
      <c r="AA29" s="147">
        <v>26604</v>
      </c>
      <c r="AB29" s="147">
        <v>3471</v>
      </c>
      <c r="AC29" s="147">
        <v>8855</v>
      </c>
      <c r="AD29" s="147">
        <v>22932</v>
      </c>
      <c r="AE29" s="147">
        <v>31773</v>
      </c>
      <c r="AF29" s="147">
        <v>81435</v>
      </c>
      <c r="AG29" s="147">
        <v>83065</v>
      </c>
      <c r="AH29" s="147">
        <v>16513</v>
      </c>
      <c r="AI29" s="147">
        <v>77747</v>
      </c>
      <c r="AJ29" s="150">
        <v>64204</v>
      </c>
      <c r="AK29" s="151">
        <v>10270</v>
      </c>
      <c r="AL29" s="152">
        <v>62985</v>
      </c>
      <c r="AM29" s="150">
        <v>30236</v>
      </c>
      <c r="AN29" s="150">
        <v>-4054</v>
      </c>
      <c r="AO29" s="150">
        <v>23134</v>
      </c>
      <c r="AP29" s="150">
        <v>53667</v>
      </c>
      <c r="AQ29" s="150">
        <v>6095</v>
      </c>
      <c r="AR29" s="147">
        <v>126960</v>
      </c>
      <c r="AS29" s="150">
        <v>22974</v>
      </c>
      <c r="AT29" s="147">
        <v>76470</v>
      </c>
      <c r="AU29" s="147">
        <v>53349</v>
      </c>
      <c r="AV29" s="147">
        <v>16514</v>
      </c>
      <c r="AW29" s="148">
        <v>13073</v>
      </c>
      <c r="AX29" s="149">
        <v>98588</v>
      </c>
      <c r="AY29" s="147">
        <v>892</v>
      </c>
      <c r="AZ29" s="150">
        <v>11361</v>
      </c>
      <c r="BA29" s="147">
        <v>32981</v>
      </c>
      <c r="BB29" s="147">
        <v>31818</v>
      </c>
      <c r="BC29" s="150">
        <v>3452</v>
      </c>
      <c r="BD29" s="150">
        <v>122571</v>
      </c>
      <c r="BE29" s="150">
        <v>42209</v>
      </c>
      <c r="BF29" s="150">
        <v>20018</v>
      </c>
      <c r="BG29" s="147">
        <v>106145</v>
      </c>
      <c r="BH29" s="150">
        <v>49755</v>
      </c>
      <c r="BI29" s="150">
        <v>30476</v>
      </c>
      <c r="BJ29" s="329">
        <v>15235</v>
      </c>
      <c r="BK29" s="330">
        <v>15156</v>
      </c>
      <c r="BL29" s="322">
        <v>4877</v>
      </c>
      <c r="BM29" s="323">
        <v>4752</v>
      </c>
      <c r="BN29" s="322">
        <v>21429</v>
      </c>
      <c r="BO29" s="323">
        <v>21045</v>
      </c>
      <c r="BP29" s="322">
        <v>16406</v>
      </c>
      <c r="BQ29" s="323">
        <v>16271</v>
      </c>
      <c r="BR29" s="322">
        <v>26360</v>
      </c>
      <c r="BS29" s="323">
        <v>26007</v>
      </c>
      <c r="BT29" s="322">
        <v>39038</v>
      </c>
      <c r="BU29" s="323">
        <v>38810</v>
      </c>
      <c r="BV29" s="322">
        <v>113887</v>
      </c>
      <c r="BW29" s="323">
        <v>112994</v>
      </c>
      <c r="BX29" s="322">
        <v>49704</v>
      </c>
      <c r="BY29" s="323">
        <v>49351</v>
      </c>
      <c r="BZ29" s="322">
        <v>28199</v>
      </c>
      <c r="CA29" s="323">
        <v>21487</v>
      </c>
      <c r="CB29" s="150">
        <v>121408</v>
      </c>
      <c r="CC29" s="150">
        <v>117396</v>
      </c>
      <c r="CD29" s="322">
        <v>68523</v>
      </c>
      <c r="CE29" s="323">
        <v>67141</v>
      </c>
      <c r="CF29" s="322">
        <v>26471</v>
      </c>
      <c r="CG29" s="323">
        <v>17966</v>
      </c>
      <c r="CH29" s="296"/>
      <c r="CI29" s="329">
        <v>42092</v>
      </c>
      <c r="CJ29" s="330">
        <v>38247</v>
      </c>
      <c r="CK29" s="322">
        <v>31276</v>
      </c>
      <c r="CL29" s="324">
        <v>30072</v>
      </c>
      <c r="CM29" s="325">
        <v>9516</v>
      </c>
      <c r="CN29" s="324">
        <v>60</v>
      </c>
      <c r="CO29" s="325">
        <v>26002</v>
      </c>
      <c r="CP29" s="324">
        <v>21203</v>
      </c>
      <c r="CQ29" s="325">
        <v>25343</v>
      </c>
      <c r="CR29" s="326">
        <v>20576</v>
      </c>
      <c r="CS29" s="325">
        <v>32138</v>
      </c>
      <c r="CT29" s="324">
        <v>27444</v>
      </c>
      <c r="CU29" s="325">
        <v>97092</v>
      </c>
      <c r="CV29" s="324">
        <v>90629</v>
      </c>
      <c r="CW29" s="325">
        <v>101667</v>
      </c>
      <c r="CX29" s="324">
        <v>96827</v>
      </c>
      <c r="CY29" s="325">
        <v>28184</v>
      </c>
      <c r="CZ29" s="324">
        <v>23485</v>
      </c>
      <c r="DA29" s="325">
        <v>46624</v>
      </c>
      <c r="DB29" s="324">
        <v>41855</v>
      </c>
      <c r="DC29" s="325">
        <v>87709</v>
      </c>
      <c r="DD29" s="324">
        <v>82429</v>
      </c>
      <c r="DE29" s="325">
        <v>24477</v>
      </c>
      <c r="DF29" s="324">
        <v>20197</v>
      </c>
      <c r="DG29" s="409"/>
      <c r="DH29" s="325">
        <v>99177</v>
      </c>
      <c r="DI29" s="324">
        <v>93342</v>
      </c>
      <c r="DJ29" s="325">
        <v>7621</v>
      </c>
      <c r="DK29" s="324">
        <v>7558</v>
      </c>
      <c r="DL29" s="325">
        <v>21071</v>
      </c>
      <c r="DM29" s="324">
        <v>11927</v>
      </c>
      <c r="DN29" s="325">
        <v>43733</v>
      </c>
      <c r="DO29" s="324">
        <v>36372</v>
      </c>
      <c r="DP29" s="325">
        <v>23548</v>
      </c>
      <c r="DQ29" s="324">
        <v>18821</v>
      </c>
      <c r="DR29" s="325">
        <v>27803</v>
      </c>
      <c r="DS29" s="324">
        <v>23342</v>
      </c>
      <c r="DT29" s="325"/>
      <c r="DU29" s="324"/>
      <c r="DV29" s="325"/>
      <c r="DW29" s="324"/>
      <c r="DX29" s="325"/>
      <c r="DY29" s="324"/>
      <c r="DZ29" s="325"/>
      <c r="EA29" s="324"/>
      <c r="EB29" s="325"/>
      <c r="EC29" s="324"/>
      <c r="ED29" s="325"/>
      <c r="EE29" s="324"/>
    </row>
    <row r="30" spans="1:135" ht="13.8" thickBot="1">
      <c r="A30" s="153" t="s">
        <v>87</v>
      </c>
      <c r="B30" s="154">
        <v>4345832</v>
      </c>
      <c r="C30" s="154">
        <v>5203065</v>
      </c>
      <c r="D30" s="154">
        <v>13651045</v>
      </c>
      <c r="E30" s="154">
        <v>9232222</v>
      </c>
      <c r="F30" s="154">
        <v>9262130</v>
      </c>
      <c r="G30" s="154">
        <v>10107444</v>
      </c>
      <c r="H30" s="154">
        <v>13357870</v>
      </c>
      <c r="I30" s="154">
        <v>12776705</v>
      </c>
      <c r="J30" s="154">
        <v>14058026</v>
      </c>
      <c r="K30" s="154">
        <v>10716300</v>
      </c>
      <c r="L30" s="154">
        <v>11116558</v>
      </c>
      <c r="M30" s="155">
        <v>8451255</v>
      </c>
      <c r="N30" s="156">
        <v>5089968</v>
      </c>
      <c r="O30" s="154">
        <v>12996643</v>
      </c>
      <c r="P30" s="154">
        <v>9033705</v>
      </c>
      <c r="Q30" s="154">
        <v>6659443</v>
      </c>
      <c r="R30" s="154">
        <v>13154379</v>
      </c>
      <c r="S30" s="154">
        <v>10168881</v>
      </c>
      <c r="T30" s="154">
        <v>14580930</v>
      </c>
      <c r="U30" s="154">
        <v>6812259</v>
      </c>
      <c r="V30" s="154">
        <v>14884314</v>
      </c>
      <c r="W30" s="154">
        <v>13103848</v>
      </c>
      <c r="X30" s="154">
        <v>14615921</v>
      </c>
      <c r="Y30" s="155">
        <v>9819600</v>
      </c>
      <c r="Z30" s="156">
        <v>7917411</v>
      </c>
      <c r="AA30" s="154">
        <v>6892252</v>
      </c>
      <c r="AB30" s="154">
        <v>8630333</v>
      </c>
      <c r="AC30" s="154">
        <v>10657093</v>
      </c>
      <c r="AD30" s="154">
        <v>12267723</v>
      </c>
      <c r="AE30" s="154">
        <v>12363509</v>
      </c>
      <c r="AF30" s="154">
        <v>20665873</v>
      </c>
      <c r="AG30" s="154">
        <v>15891054</v>
      </c>
      <c r="AH30" s="154">
        <v>7685076</v>
      </c>
      <c r="AI30" s="154">
        <v>16365513</v>
      </c>
      <c r="AJ30" s="157">
        <v>19311908</v>
      </c>
      <c r="AK30" s="158">
        <v>5426174</v>
      </c>
      <c r="AL30" s="159">
        <v>9211568</v>
      </c>
      <c r="AM30" s="157">
        <v>9103626</v>
      </c>
      <c r="AN30" s="157">
        <v>10372713</v>
      </c>
      <c r="AO30" s="157">
        <v>11562966</v>
      </c>
      <c r="AP30" s="157">
        <v>17442461</v>
      </c>
      <c r="AQ30" s="157">
        <v>6516189</v>
      </c>
      <c r="AR30" s="154">
        <v>22860937</v>
      </c>
      <c r="AS30" s="157">
        <v>18670196</v>
      </c>
      <c r="AT30" s="154">
        <v>18362361</v>
      </c>
      <c r="AU30" s="154">
        <v>16884422</v>
      </c>
      <c r="AV30" s="154">
        <v>10305379</v>
      </c>
      <c r="AW30" s="155">
        <v>10288281</v>
      </c>
      <c r="AX30" s="156">
        <v>15189939</v>
      </c>
      <c r="AY30" s="154">
        <v>11047291</v>
      </c>
      <c r="AZ30" s="157">
        <v>10963540</v>
      </c>
      <c r="BA30" s="154">
        <v>10103678</v>
      </c>
      <c r="BB30" s="154">
        <v>17645685</v>
      </c>
      <c r="BC30" s="157">
        <v>5390520</v>
      </c>
      <c r="BD30" s="157">
        <v>25982979</v>
      </c>
      <c r="BE30" s="157">
        <v>18042928</v>
      </c>
      <c r="BF30" s="157">
        <v>19213498</v>
      </c>
      <c r="BG30" s="154">
        <v>20400031</v>
      </c>
      <c r="BH30" s="157">
        <v>12889449</v>
      </c>
      <c r="BI30" s="157">
        <v>13698527</v>
      </c>
      <c r="BJ30" s="331">
        <f>SUM(BJ20:BJ29)</f>
        <v>10595473</v>
      </c>
      <c r="BK30" s="332">
        <f t="shared" ref="BK30:DF30" si="6">SUM(BK20:BK29)</f>
        <v>9174892</v>
      </c>
      <c r="BL30" s="331">
        <f>SUM(BL20:BL29)</f>
        <v>7069698</v>
      </c>
      <c r="BM30" s="332">
        <f t="shared" si="6"/>
        <v>5987907</v>
      </c>
      <c r="BN30" s="331">
        <f>SUM(BN20:BN29)</f>
        <v>18562524</v>
      </c>
      <c r="BO30" s="332">
        <f t="shared" si="6"/>
        <v>16266013</v>
      </c>
      <c r="BP30" s="331">
        <f>SUM(BP20:BP29)</f>
        <v>14652771</v>
      </c>
      <c r="BQ30" s="332">
        <f t="shared" si="6"/>
        <v>12610593</v>
      </c>
      <c r="BR30" s="331">
        <f>SUM(BR20:BR29)</f>
        <v>14290940</v>
      </c>
      <c r="BS30" s="332">
        <f t="shared" si="6"/>
        <v>12598934</v>
      </c>
      <c r="BT30" s="331">
        <f>SUM(BT20:BT29)</f>
        <v>11030649</v>
      </c>
      <c r="BU30" s="332">
        <f t="shared" si="6"/>
        <v>9677940</v>
      </c>
      <c r="BV30" s="331">
        <f>SUM(BV20:BV29)</f>
        <v>28529212</v>
      </c>
      <c r="BW30" s="332">
        <f t="shared" si="6"/>
        <v>26106763</v>
      </c>
      <c r="BX30" s="331">
        <f>SUM(BX20:BX29)</f>
        <v>22420112</v>
      </c>
      <c r="BY30" s="332">
        <f t="shared" si="6"/>
        <v>20697919</v>
      </c>
      <c r="BZ30" s="331">
        <f>SUM(BZ20:BZ29)</f>
        <v>20990694</v>
      </c>
      <c r="CA30" s="332">
        <f t="shared" si="6"/>
        <v>19040839</v>
      </c>
      <c r="CB30" s="157">
        <f>SUM(CB20:CB29)</f>
        <v>22940583</v>
      </c>
      <c r="CC30" s="159">
        <f t="shared" si="6"/>
        <v>20224816</v>
      </c>
      <c r="CD30" s="333">
        <f>SUM(CD20:CD29)</f>
        <v>9079889</v>
      </c>
      <c r="CE30" s="332">
        <f t="shared" si="6"/>
        <v>8100121</v>
      </c>
      <c r="CF30" s="333">
        <f>SUM(CF20:CF29)</f>
        <v>19922892</v>
      </c>
      <c r="CG30" s="332">
        <f t="shared" si="6"/>
        <v>17463754</v>
      </c>
      <c r="CH30" s="302"/>
      <c r="CI30" s="331">
        <f>SUM(CI20:CI29)</f>
        <v>14624617</v>
      </c>
      <c r="CJ30" s="332">
        <f t="shared" si="6"/>
        <v>12726698</v>
      </c>
      <c r="CK30" s="331">
        <f>SUM(CK20:CK29)</f>
        <v>6047197</v>
      </c>
      <c r="CL30" s="332">
        <f t="shared" si="6"/>
        <v>5263285</v>
      </c>
      <c r="CM30" s="333">
        <f>SUM(CM20:CM29)</f>
        <v>20311305</v>
      </c>
      <c r="CN30" s="332">
        <f t="shared" si="6"/>
        <v>17955389</v>
      </c>
      <c r="CO30" s="333">
        <f>SUM(CO20:CO29)</f>
        <v>16066324</v>
      </c>
      <c r="CP30" s="332">
        <f t="shared" si="6"/>
        <v>13923301</v>
      </c>
      <c r="CQ30" s="333">
        <f>SUM(CQ20:CQ29)</f>
        <v>19113987</v>
      </c>
      <c r="CR30" s="332">
        <f t="shared" si="6"/>
        <v>16959729</v>
      </c>
      <c r="CS30" s="331">
        <f>SUM(CS20:CS29)</f>
        <v>18632358</v>
      </c>
      <c r="CT30" s="332">
        <f>SUM(CT20:CT29)</f>
        <v>16704023</v>
      </c>
      <c r="CU30" s="331">
        <f>SUM(CU20:CU29)</f>
        <v>26790663</v>
      </c>
      <c r="CV30" s="334">
        <f t="shared" si="6"/>
        <v>24361514</v>
      </c>
      <c r="CW30" s="331">
        <f>SUM(CW20:CW29)</f>
        <v>22102355</v>
      </c>
      <c r="CX30" s="334">
        <f t="shared" si="6"/>
        <v>20207971</v>
      </c>
      <c r="CY30" s="331">
        <f>SUM(CY20:CY29)</f>
        <v>21935912</v>
      </c>
      <c r="CZ30" s="332">
        <f t="shared" si="6"/>
        <v>19971405</v>
      </c>
      <c r="DA30" s="331">
        <f>SUM(DA20:DA29)</f>
        <v>27577240</v>
      </c>
      <c r="DB30" s="332">
        <f t="shared" si="6"/>
        <v>25319509</v>
      </c>
      <c r="DC30" s="331">
        <f>SUM(DC20:DC29)</f>
        <v>19254299</v>
      </c>
      <c r="DD30" s="332">
        <f t="shared" si="6"/>
        <v>17342600</v>
      </c>
      <c r="DE30" s="331">
        <f>SUM(DE20:DE29)</f>
        <v>14753625</v>
      </c>
      <c r="DF30" s="332">
        <f t="shared" si="6"/>
        <v>13097392</v>
      </c>
      <c r="DG30" s="409"/>
      <c r="DH30" s="331">
        <f>SUM(DH20:DH29)</f>
        <v>11747270</v>
      </c>
      <c r="DI30" s="332">
        <f t="shared" ref="DI30" si="7">SUM(DI20:DI29)</f>
        <v>10147842</v>
      </c>
      <c r="DJ30" s="331">
        <f t="shared" ref="DJ30:EE30" si="8">SUM(DJ20:DJ29)</f>
        <v>10328422</v>
      </c>
      <c r="DK30" s="332">
        <f t="shared" si="8"/>
        <v>9091858</v>
      </c>
      <c r="DL30" s="331">
        <f t="shared" si="8"/>
        <v>21769134</v>
      </c>
      <c r="DM30" s="332">
        <f t="shared" si="8"/>
        <v>18957656</v>
      </c>
      <c r="DN30" s="331">
        <f t="shared" si="8"/>
        <v>20790820</v>
      </c>
      <c r="DO30" s="332">
        <f t="shared" si="8"/>
        <v>18224060</v>
      </c>
      <c r="DP30" s="331">
        <f t="shared" si="8"/>
        <v>17584060</v>
      </c>
      <c r="DQ30" s="332">
        <f t="shared" si="8"/>
        <v>15622424</v>
      </c>
      <c r="DR30" s="331">
        <f t="shared" si="8"/>
        <v>20360571</v>
      </c>
      <c r="DS30" s="332">
        <f t="shared" si="8"/>
        <v>18345638</v>
      </c>
      <c r="DT30" s="331">
        <f t="shared" si="8"/>
        <v>0</v>
      </c>
      <c r="DU30" s="332">
        <f t="shared" si="8"/>
        <v>0</v>
      </c>
      <c r="DV30" s="331">
        <f t="shared" si="8"/>
        <v>0</v>
      </c>
      <c r="DW30" s="332">
        <f t="shared" si="8"/>
        <v>0</v>
      </c>
      <c r="DX30" s="331">
        <f t="shared" si="8"/>
        <v>0</v>
      </c>
      <c r="DY30" s="332">
        <f t="shared" si="8"/>
        <v>0</v>
      </c>
      <c r="DZ30" s="331">
        <f t="shared" si="8"/>
        <v>0</v>
      </c>
      <c r="EA30" s="332">
        <f t="shared" si="8"/>
        <v>0</v>
      </c>
      <c r="EB30" s="331">
        <f t="shared" si="8"/>
        <v>0</v>
      </c>
      <c r="EC30" s="332">
        <f t="shared" si="8"/>
        <v>0</v>
      </c>
      <c r="ED30" s="331">
        <f t="shared" si="8"/>
        <v>0</v>
      </c>
      <c r="EE30" s="332">
        <f t="shared" si="8"/>
        <v>0</v>
      </c>
    </row>
    <row r="31" spans="1:135">
      <c r="A31" s="111"/>
      <c r="B31" s="106"/>
      <c r="C31" s="106"/>
      <c r="D31" s="106"/>
      <c r="E31" s="106"/>
      <c r="F31" s="106"/>
      <c r="G31" s="106"/>
      <c r="H31" s="106"/>
      <c r="I31" s="106"/>
      <c r="J31" s="106"/>
      <c r="K31" s="106"/>
      <c r="L31" s="106"/>
      <c r="M31" s="107"/>
      <c r="N31" s="105"/>
      <c r="O31" s="106"/>
      <c r="P31" s="106"/>
      <c r="Q31" s="106"/>
      <c r="R31" s="106"/>
      <c r="S31" s="106"/>
      <c r="T31" s="106"/>
      <c r="U31" s="106"/>
      <c r="V31" s="106"/>
      <c r="W31" s="106"/>
      <c r="X31" s="106"/>
      <c r="Y31" s="107"/>
      <c r="Z31" s="105"/>
      <c r="AA31" s="106"/>
      <c r="AB31" s="106"/>
      <c r="AC31" s="106"/>
      <c r="AD31" s="106"/>
      <c r="AE31" s="106"/>
      <c r="AF31" s="106"/>
      <c r="AG31" s="106"/>
      <c r="AH31" s="106"/>
      <c r="AI31" s="106"/>
      <c r="AJ31" s="59"/>
      <c r="AK31" s="103"/>
      <c r="AL31" s="104"/>
      <c r="AM31" s="59"/>
      <c r="AN31" s="59"/>
      <c r="AO31" s="59"/>
      <c r="AP31" s="59"/>
      <c r="AQ31" s="59"/>
      <c r="AR31" s="58"/>
      <c r="AS31" s="59"/>
      <c r="AT31" s="58"/>
      <c r="AU31" s="58"/>
      <c r="AV31" s="58"/>
      <c r="AW31" s="97"/>
      <c r="AX31" s="98"/>
      <c r="AY31" s="58"/>
      <c r="AZ31" s="59"/>
      <c r="BA31" s="58"/>
      <c r="BB31" s="58"/>
      <c r="BC31" s="59"/>
      <c r="BD31" s="59"/>
      <c r="BE31" s="59"/>
      <c r="BF31" s="59"/>
      <c r="BG31" s="58"/>
      <c r="BH31" s="59"/>
      <c r="BI31" s="59"/>
      <c r="BJ31" s="304"/>
      <c r="BK31" s="305"/>
      <c r="BL31" s="306"/>
      <c r="BM31" s="307"/>
      <c r="BN31" s="306"/>
      <c r="BO31" s="307"/>
      <c r="BP31" s="306"/>
      <c r="BQ31" s="307"/>
      <c r="BR31" s="306"/>
      <c r="BS31" s="307"/>
      <c r="BT31" s="306"/>
      <c r="BU31" s="307"/>
      <c r="BV31" s="306"/>
      <c r="BW31" s="307"/>
      <c r="BX31" s="306"/>
      <c r="BY31" s="307"/>
      <c r="BZ31" s="306"/>
      <c r="CA31" s="307"/>
      <c r="CB31" s="59"/>
      <c r="CC31" s="59"/>
      <c r="CD31" s="306"/>
      <c r="CE31" s="307"/>
      <c r="CF31" s="306"/>
      <c r="CG31" s="307"/>
      <c r="CH31" s="296"/>
      <c r="CI31" s="304"/>
      <c r="CJ31" s="305"/>
      <c r="CK31" s="306"/>
      <c r="CL31" s="308"/>
      <c r="CM31" s="309"/>
      <c r="CN31" s="308"/>
      <c r="CO31" s="309"/>
      <c r="CP31" s="308"/>
      <c r="CQ31" s="309"/>
      <c r="CR31" s="310"/>
      <c r="CS31" s="309"/>
      <c r="CT31" s="308"/>
      <c r="CU31" s="309"/>
      <c r="CV31" s="308"/>
      <c r="CW31" s="309"/>
      <c r="CX31" s="308"/>
      <c r="CY31" s="309"/>
      <c r="CZ31" s="308"/>
      <c r="DA31" s="309"/>
      <c r="DB31" s="308"/>
      <c r="DC31" s="309"/>
      <c r="DD31" s="308"/>
      <c r="DE31" s="309"/>
      <c r="DF31" s="308"/>
      <c r="DG31" s="409"/>
      <c r="DH31" s="309"/>
      <c r="DI31" s="308"/>
      <c r="DJ31" s="309"/>
      <c r="DK31" s="308"/>
      <c r="DL31" s="309"/>
      <c r="DM31" s="308"/>
      <c r="DN31" s="309"/>
      <c r="DO31" s="308"/>
      <c r="DP31" s="309"/>
      <c r="DQ31" s="308"/>
      <c r="DR31" s="309"/>
      <c r="DS31" s="308"/>
      <c r="DT31" s="309"/>
      <c r="DU31" s="308"/>
      <c r="DV31" s="309"/>
      <c r="DW31" s="308"/>
      <c r="DX31" s="309"/>
      <c r="DY31" s="308"/>
      <c r="DZ31" s="309"/>
      <c r="EA31" s="308"/>
      <c r="EB31" s="309"/>
      <c r="EC31" s="308"/>
      <c r="ED31" s="309"/>
      <c r="EE31" s="308"/>
    </row>
    <row r="32" spans="1:135">
      <c r="A32" s="425" t="s">
        <v>112</v>
      </c>
      <c r="B32" s="426"/>
      <c r="C32" s="426"/>
      <c r="D32" s="426"/>
      <c r="E32" s="426"/>
      <c r="F32" s="426"/>
      <c r="G32" s="426"/>
      <c r="H32" s="426"/>
      <c r="I32" s="426"/>
      <c r="J32" s="426"/>
      <c r="K32" s="426"/>
      <c r="L32" s="426"/>
      <c r="M32" s="427"/>
      <c r="N32" s="428"/>
      <c r="O32" s="426"/>
      <c r="P32" s="426"/>
      <c r="Q32" s="426"/>
      <c r="R32" s="426"/>
      <c r="S32" s="426"/>
      <c r="T32" s="426"/>
      <c r="U32" s="426"/>
      <c r="V32" s="426"/>
      <c r="W32" s="426"/>
      <c r="X32" s="426"/>
      <c r="Y32" s="427"/>
      <c r="Z32" s="428"/>
      <c r="AA32" s="426"/>
      <c r="AB32" s="426"/>
      <c r="AC32" s="426"/>
      <c r="AD32" s="426"/>
      <c r="AE32" s="426"/>
      <c r="AF32" s="426"/>
      <c r="AG32" s="426"/>
      <c r="AH32" s="426"/>
      <c r="AI32" s="426"/>
      <c r="AJ32" s="429"/>
      <c r="AK32" s="430"/>
      <c r="AL32" s="431"/>
      <c r="AM32" s="429"/>
      <c r="AN32" s="429"/>
      <c r="AO32" s="429"/>
      <c r="AP32" s="429"/>
      <c r="AQ32" s="429"/>
      <c r="AR32" s="426"/>
      <c r="AS32" s="429"/>
      <c r="AT32" s="426"/>
      <c r="AU32" s="426"/>
      <c r="AV32" s="426"/>
      <c r="AW32" s="427"/>
      <c r="AX32" s="428"/>
      <c r="AY32" s="426"/>
      <c r="AZ32" s="429"/>
      <c r="BA32" s="426"/>
      <c r="BB32" s="426"/>
      <c r="BC32" s="429"/>
      <c r="BD32" s="429"/>
      <c r="BE32" s="429"/>
      <c r="BF32" s="429"/>
      <c r="BG32" s="426"/>
      <c r="BH32" s="429"/>
      <c r="BI32" s="429"/>
      <c r="BJ32" s="432"/>
      <c r="BK32" s="433"/>
      <c r="BL32" s="432"/>
      <c r="BM32" s="433"/>
      <c r="BN32" s="432"/>
      <c r="BO32" s="433"/>
      <c r="BP32" s="432"/>
      <c r="BQ32" s="433"/>
      <c r="BR32" s="432"/>
      <c r="BS32" s="433"/>
      <c r="BT32" s="432"/>
      <c r="BU32" s="433"/>
      <c r="BV32" s="432"/>
      <c r="BW32" s="433"/>
      <c r="BX32" s="432"/>
      <c r="BY32" s="433"/>
      <c r="BZ32" s="432"/>
      <c r="CA32" s="433"/>
      <c r="CB32" s="429"/>
      <c r="CC32" s="429"/>
      <c r="CD32" s="432"/>
      <c r="CE32" s="433"/>
      <c r="CF32" s="432"/>
      <c r="CG32" s="433"/>
      <c r="CH32" s="434"/>
      <c r="CI32" s="432"/>
      <c r="CJ32" s="433"/>
      <c r="CK32" s="432"/>
      <c r="CL32" s="435"/>
      <c r="CM32" s="436"/>
      <c r="CN32" s="437"/>
      <c r="CO32" s="438"/>
      <c r="CP32" s="437"/>
      <c r="CQ32" s="438"/>
      <c r="CR32" s="439"/>
      <c r="CS32" s="438"/>
      <c r="CT32" s="437"/>
      <c r="CU32" s="438"/>
      <c r="CV32" s="437"/>
      <c r="CW32" s="436">
        <v>0</v>
      </c>
      <c r="CX32" s="435">
        <v>0</v>
      </c>
      <c r="CY32" s="436">
        <v>0</v>
      </c>
      <c r="CZ32" s="435">
        <v>0</v>
      </c>
      <c r="DA32" s="436">
        <v>0</v>
      </c>
      <c r="DB32" s="435">
        <v>0</v>
      </c>
      <c r="DC32" s="436">
        <v>0</v>
      </c>
      <c r="DD32" s="435">
        <v>0</v>
      </c>
      <c r="DE32" s="436">
        <v>0</v>
      </c>
      <c r="DF32" s="435">
        <v>0</v>
      </c>
      <c r="DG32" s="409"/>
      <c r="DH32" s="436">
        <v>0</v>
      </c>
      <c r="DI32" s="435">
        <v>0</v>
      </c>
      <c r="DJ32" s="436">
        <v>0</v>
      </c>
      <c r="DK32" s="435">
        <v>0</v>
      </c>
      <c r="DL32" s="436"/>
      <c r="DM32" s="435"/>
      <c r="DN32" s="436"/>
      <c r="DO32" s="435"/>
      <c r="DP32" s="436"/>
      <c r="DQ32" s="435"/>
      <c r="DR32" s="436"/>
      <c r="DS32" s="435"/>
      <c r="DT32" s="436"/>
      <c r="DU32" s="435"/>
      <c r="DV32" s="436"/>
      <c r="DW32" s="435"/>
      <c r="DX32" s="436"/>
      <c r="DY32" s="435"/>
      <c r="DZ32" s="436"/>
      <c r="EA32" s="435"/>
      <c r="EB32" s="436"/>
      <c r="EC32" s="435"/>
      <c r="ED32" s="436"/>
      <c r="EE32" s="435"/>
    </row>
    <row r="33" spans="1:135">
      <c r="A33" s="160" t="s">
        <v>88</v>
      </c>
      <c r="B33" s="161">
        <v>137415</v>
      </c>
      <c r="C33" s="161">
        <v>93331</v>
      </c>
      <c r="D33" s="161">
        <v>479781</v>
      </c>
      <c r="E33" s="161">
        <v>283845</v>
      </c>
      <c r="F33" s="161">
        <v>347164</v>
      </c>
      <c r="G33" s="161">
        <v>361738</v>
      </c>
      <c r="H33" s="161">
        <v>565830</v>
      </c>
      <c r="I33" s="161">
        <v>624223</v>
      </c>
      <c r="J33" s="161">
        <v>577503</v>
      </c>
      <c r="K33" s="161">
        <v>478444</v>
      </c>
      <c r="L33" s="161">
        <v>477589</v>
      </c>
      <c r="M33" s="162">
        <v>338253</v>
      </c>
      <c r="N33" s="163">
        <v>1150</v>
      </c>
      <c r="O33" s="161">
        <v>578276</v>
      </c>
      <c r="P33" s="161">
        <v>254710</v>
      </c>
      <c r="Q33" s="161">
        <v>167287</v>
      </c>
      <c r="R33" s="161">
        <v>567754</v>
      </c>
      <c r="S33" s="161">
        <v>451346</v>
      </c>
      <c r="T33" s="161">
        <v>572232</v>
      </c>
      <c r="U33" s="161">
        <v>203590</v>
      </c>
      <c r="V33" s="161">
        <v>666977</v>
      </c>
      <c r="W33" s="161">
        <v>426335</v>
      </c>
      <c r="X33" s="161">
        <v>648744</v>
      </c>
      <c r="Y33" s="162">
        <v>450412</v>
      </c>
      <c r="Z33" s="163">
        <v>141099</v>
      </c>
      <c r="AA33" s="161">
        <v>296976</v>
      </c>
      <c r="AB33" s="161">
        <v>245719</v>
      </c>
      <c r="AC33" s="161">
        <v>291096</v>
      </c>
      <c r="AD33" s="161">
        <v>344338</v>
      </c>
      <c r="AE33" s="161">
        <v>546914</v>
      </c>
      <c r="AF33" s="161">
        <v>807479</v>
      </c>
      <c r="AG33" s="161">
        <v>597656</v>
      </c>
      <c r="AH33" s="161">
        <v>6916</v>
      </c>
      <c r="AI33" s="161">
        <v>824317</v>
      </c>
      <c r="AJ33" s="164">
        <v>693540</v>
      </c>
      <c r="AK33" s="165">
        <v>186808</v>
      </c>
      <c r="AL33" s="166">
        <v>292193</v>
      </c>
      <c r="AM33" s="164">
        <v>137422</v>
      </c>
      <c r="AN33" s="164">
        <v>275167</v>
      </c>
      <c r="AO33" s="164">
        <v>289270</v>
      </c>
      <c r="AP33" s="164">
        <v>735747</v>
      </c>
      <c r="AQ33" s="164">
        <v>9755</v>
      </c>
      <c r="AR33" s="161">
        <v>1151746</v>
      </c>
      <c r="AS33" s="164">
        <v>681534</v>
      </c>
      <c r="AT33" s="161">
        <v>552397</v>
      </c>
      <c r="AU33" s="161">
        <v>666920</v>
      </c>
      <c r="AV33" s="161">
        <v>33461</v>
      </c>
      <c r="AW33" s="162">
        <v>648315</v>
      </c>
      <c r="AX33" s="163">
        <v>459725</v>
      </c>
      <c r="AY33" s="161">
        <v>285582</v>
      </c>
      <c r="AZ33" s="164">
        <v>317983</v>
      </c>
      <c r="BA33" s="161">
        <v>490633</v>
      </c>
      <c r="BB33" s="161">
        <v>464110</v>
      </c>
      <c r="BC33" s="164">
        <v>800</v>
      </c>
      <c r="BD33" s="164">
        <v>1150409</v>
      </c>
      <c r="BE33" s="164">
        <v>645989</v>
      </c>
      <c r="BF33" s="164">
        <v>609684</v>
      </c>
      <c r="BG33" s="161">
        <v>547660</v>
      </c>
      <c r="BH33" s="164">
        <v>424775</v>
      </c>
      <c r="BI33" s="164">
        <v>411460</v>
      </c>
      <c r="BJ33" s="335">
        <v>413275</v>
      </c>
      <c r="BK33" s="336">
        <v>393690</v>
      </c>
      <c r="BL33" s="335">
        <v>229243</v>
      </c>
      <c r="BM33" s="336">
        <v>221997</v>
      </c>
      <c r="BN33" s="335">
        <v>350528</v>
      </c>
      <c r="BO33" s="336">
        <v>332965</v>
      </c>
      <c r="BP33" s="335">
        <v>560980</v>
      </c>
      <c r="BQ33" s="336">
        <v>534546</v>
      </c>
      <c r="BR33" s="335">
        <v>479223</v>
      </c>
      <c r="BS33" s="336">
        <v>465098</v>
      </c>
      <c r="BT33" s="335">
        <v>505761</v>
      </c>
      <c r="BU33" s="336">
        <v>488060</v>
      </c>
      <c r="BV33" s="335">
        <v>759331</v>
      </c>
      <c r="BW33" s="336">
        <v>726189</v>
      </c>
      <c r="BX33" s="335">
        <v>779469</v>
      </c>
      <c r="BY33" s="336">
        <v>771073</v>
      </c>
      <c r="BZ33" s="335">
        <v>739935</v>
      </c>
      <c r="CA33" s="336">
        <v>719513</v>
      </c>
      <c r="CB33" s="164">
        <v>599255</v>
      </c>
      <c r="CC33" s="164">
        <v>572650</v>
      </c>
      <c r="CD33" s="335">
        <v>376384</v>
      </c>
      <c r="CE33" s="336">
        <v>356724</v>
      </c>
      <c r="CF33" s="335">
        <v>623746</v>
      </c>
      <c r="CG33" s="336">
        <v>604666</v>
      </c>
      <c r="CH33" s="296"/>
      <c r="CI33" s="335">
        <v>351137</v>
      </c>
      <c r="CJ33" s="336">
        <v>340047</v>
      </c>
      <c r="CK33" s="335">
        <v>187580</v>
      </c>
      <c r="CL33" s="337">
        <v>173435</v>
      </c>
      <c r="CM33" s="338">
        <v>480375</v>
      </c>
      <c r="CN33" s="337">
        <v>460272</v>
      </c>
      <c r="CO33" s="338">
        <v>448715</v>
      </c>
      <c r="CP33" s="337">
        <v>424771</v>
      </c>
      <c r="CQ33" s="338">
        <v>528832</v>
      </c>
      <c r="CR33" s="339">
        <v>509924</v>
      </c>
      <c r="CS33" s="338">
        <v>548661</v>
      </c>
      <c r="CT33" s="337">
        <v>542045</v>
      </c>
      <c r="CU33" s="338">
        <v>806960</v>
      </c>
      <c r="CV33" s="337">
        <v>769754</v>
      </c>
      <c r="CW33" s="338">
        <v>739891</v>
      </c>
      <c r="CX33" s="337">
        <v>717713</v>
      </c>
      <c r="CY33" s="338">
        <v>801993</v>
      </c>
      <c r="CZ33" s="337">
        <v>779873</v>
      </c>
      <c r="DA33" s="338">
        <v>674939</v>
      </c>
      <c r="DB33" s="337">
        <v>645210</v>
      </c>
      <c r="DC33" s="338">
        <v>537072</v>
      </c>
      <c r="DD33" s="337">
        <v>514997</v>
      </c>
      <c r="DE33" s="338">
        <v>508558</v>
      </c>
      <c r="DF33" s="337">
        <v>495871</v>
      </c>
      <c r="DG33" s="409"/>
      <c r="DH33" s="338">
        <v>334419</v>
      </c>
      <c r="DI33" s="337">
        <v>318423</v>
      </c>
      <c r="DJ33" s="338">
        <v>229587</v>
      </c>
      <c r="DK33" s="337">
        <v>217076</v>
      </c>
      <c r="DL33" s="338">
        <v>547463</v>
      </c>
      <c r="DM33" s="337">
        <v>499835</v>
      </c>
      <c r="DN33" s="338">
        <v>560320</v>
      </c>
      <c r="DO33" s="337">
        <v>524985</v>
      </c>
      <c r="DP33" s="338">
        <v>524229</v>
      </c>
      <c r="DQ33" s="337">
        <v>485955</v>
      </c>
      <c r="DR33" s="338">
        <v>655654</v>
      </c>
      <c r="DS33" s="337">
        <v>633003</v>
      </c>
      <c r="DT33" s="338"/>
      <c r="DU33" s="337"/>
      <c r="DV33" s="338"/>
      <c r="DW33" s="337"/>
      <c r="DX33" s="338"/>
      <c r="DY33" s="337"/>
      <c r="DZ33" s="338"/>
      <c r="EA33" s="337"/>
      <c r="EB33" s="338"/>
      <c r="EC33" s="337"/>
      <c r="ED33" s="338"/>
      <c r="EE33" s="337"/>
    </row>
    <row r="34" spans="1:135">
      <c r="A34" s="160" t="s">
        <v>89</v>
      </c>
      <c r="B34" s="161">
        <v>61183</v>
      </c>
      <c r="C34" s="161">
        <v>24021</v>
      </c>
      <c r="D34" s="161">
        <v>49250</v>
      </c>
      <c r="E34" s="161">
        <v>64485</v>
      </c>
      <c r="F34" s="161">
        <v>63359</v>
      </c>
      <c r="G34" s="161">
        <v>61606</v>
      </c>
      <c r="H34" s="161">
        <v>102768</v>
      </c>
      <c r="I34" s="161">
        <v>64626</v>
      </c>
      <c r="J34" s="161">
        <v>80918</v>
      </c>
      <c r="K34" s="161">
        <v>110425</v>
      </c>
      <c r="L34" s="161">
        <v>74967</v>
      </c>
      <c r="M34" s="162">
        <v>48932</v>
      </c>
      <c r="N34" s="163">
        <v>15931</v>
      </c>
      <c r="O34" s="161">
        <v>85789</v>
      </c>
      <c r="P34" s="161">
        <v>22486</v>
      </c>
      <c r="Q34" s="161">
        <v>34520</v>
      </c>
      <c r="R34" s="161">
        <v>68862</v>
      </c>
      <c r="S34" s="161">
        <v>38731</v>
      </c>
      <c r="T34" s="161">
        <v>161962</v>
      </c>
      <c r="U34" s="161">
        <v>39001</v>
      </c>
      <c r="V34" s="161">
        <v>61562</v>
      </c>
      <c r="W34" s="161">
        <v>66475</v>
      </c>
      <c r="X34" s="161">
        <v>117558</v>
      </c>
      <c r="Y34" s="162">
        <v>80998</v>
      </c>
      <c r="Z34" s="163">
        <v>28415</v>
      </c>
      <c r="AA34" s="161">
        <v>74455</v>
      </c>
      <c r="AB34" s="161">
        <v>14003</v>
      </c>
      <c r="AC34" s="161">
        <v>57619</v>
      </c>
      <c r="AD34" s="161">
        <v>57544</v>
      </c>
      <c r="AE34" s="161">
        <v>97773</v>
      </c>
      <c r="AF34" s="161">
        <v>137772</v>
      </c>
      <c r="AG34" s="161">
        <v>67392</v>
      </c>
      <c r="AH34" s="161">
        <v>51915</v>
      </c>
      <c r="AI34" s="161">
        <v>151150</v>
      </c>
      <c r="AJ34" s="164">
        <v>85062</v>
      </c>
      <c r="AK34" s="165">
        <v>42932</v>
      </c>
      <c r="AL34" s="166">
        <v>91980</v>
      </c>
      <c r="AM34" s="164">
        <v>58155</v>
      </c>
      <c r="AN34" s="164">
        <v>52734</v>
      </c>
      <c r="AO34" s="164">
        <v>55395</v>
      </c>
      <c r="AP34" s="164">
        <v>60045</v>
      </c>
      <c r="AQ34" s="164">
        <v>62742</v>
      </c>
      <c r="AR34" s="161">
        <v>134958</v>
      </c>
      <c r="AS34" s="164">
        <v>43918</v>
      </c>
      <c r="AT34" s="161">
        <v>79117</v>
      </c>
      <c r="AU34" s="161">
        <v>105127</v>
      </c>
      <c r="AV34" s="161">
        <v>15875</v>
      </c>
      <c r="AW34" s="162">
        <v>60648</v>
      </c>
      <c r="AX34" s="163">
        <v>73212</v>
      </c>
      <c r="AY34" s="161">
        <v>48652</v>
      </c>
      <c r="AZ34" s="164">
        <v>23421</v>
      </c>
      <c r="BA34" s="161">
        <v>63055</v>
      </c>
      <c r="BB34" s="161">
        <v>86819</v>
      </c>
      <c r="BC34" s="164">
        <v>19555</v>
      </c>
      <c r="BD34" s="164">
        <v>142434</v>
      </c>
      <c r="BE34" s="164">
        <v>60873</v>
      </c>
      <c r="BF34" s="164">
        <v>61400</v>
      </c>
      <c r="BG34" s="161">
        <v>110329</v>
      </c>
      <c r="BH34" s="164">
        <v>45166</v>
      </c>
      <c r="BI34" s="164">
        <v>44175</v>
      </c>
      <c r="BJ34" s="335">
        <v>92008</v>
      </c>
      <c r="BK34" s="336">
        <v>62221</v>
      </c>
      <c r="BL34" s="335">
        <v>34901</v>
      </c>
      <c r="BM34" s="336">
        <v>30646</v>
      </c>
      <c r="BN34" s="335">
        <v>75127</v>
      </c>
      <c r="BO34" s="336">
        <v>64684</v>
      </c>
      <c r="BP34" s="335">
        <v>95807</v>
      </c>
      <c r="BQ34" s="336">
        <v>56204</v>
      </c>
      <c r="BR34" s="335">
        <v>53283</v>
      </c>
      <c r="BS34" s="336">
        <v>47813</v>
      </c>
      <c r="BT34" s="335">
        <v>62769</v>
      </c>
      <c r="BU34" s="336">
        <v>56030</v>
      </c>
      <c r="BV34" s="335">
        <v>113123</v>
      </c>
      <c r="BW34" s="336">
        <v>80601</v>
      </c>
      <c r="BX34" s="335">
        <v>56523</v>
      </c>
      <c r="BY34" s="336">
        <v>52473</v>
      </c>
      <c r="BZ34" s="335">
        <v>60625</v>
      </c>
      <c r="CA34" s="336">
        <v>55323</v>
      </c>
      <c r="CB34" s="164">
        <v>103759</v>
      </c>
      <c r="CC34" s="164">
        <v>79425</v>
      </c>
      <c r="CD34" s="335">
        <v>76550</v>
      </c>
      <c r="CE34" s="336">
        <v>72550</v>
      </c>
      <c r="CF34" s="335">
        <v>65177</v>
      </c>
      <c r="CG34" s="336">
        <v>59956</v>
      </c>
      <c r="CH34" s="296"/>
      <c r="CI34" s="335">
        <v>76153</v>
      </c>
      <c r="CJ34" s="336">
        <v>56212</v>
      </c>
      <c r="CK34" s="335">
        <v>14055</v>
      </c>
      <c r="CL34" s="337">
        <v>9555</v>
      </c>
      <c r="CM34" s="338">
        <v>53069</v>
      </c>
      <c r="CN34" s="337">
        <v>48247</v>
      </c>
      <c r="CO34" s="338">
        <v>64245</v>
      </c>
      <c r="CP34" s="337">
        <v>45650</v>
      </c>
      <c r="CQ34" s="338">
        <v>59067</v>
      </c>
      <c r="CR34" s="339">
        <v>53725</v>
      </c>
      <c r="CS34" s="338">
        <v>51133</v>
      </c>
      <c r="CT34" s="337">
        <v>44363</v>
      </c>
      <c r="CU34" s="338">
        <v>145157</v>
      </c>
      <c r="CV34" s="337">
        <v>125731</v>
      </c>
      <c r="CW34" s="338">
        <v>70507</v>
      </c>
      <c r="CX34" s="337">
        <v>65537</v>
      </c>
      <c r="CY34" s="338">
        <v>78701</v>
      </c>
      <c r="CZ34" s="337">
        <v>72517</v>
      </c>
      <c r="DA34" s="338">
        <v>159943</v>
      </c>
      <c r="DB34" s="337">
        <v>123745</v>
      </c>
      <c r="DC34" s="338">
        <v>58279</v>
      </c>
      <c r="DD34" s="337">
        <v>54018</v>
      </c>
      <c r="DE34" s="338">
        <v>48012</v>
      </c>
      <c r="DF34" s="337">
        <v>43685</v>
      </c>
      <c r="DG34" s="409"/>
      <c r="DH34" s="338">
        <v>66858</v>
      </c>
      <c r="DI34" s="337">
        <v>42405</v>
      </c>
      <c r="DJ34" s="338">
        <v>31601</v>
      </c>
      <c r="DK34" s="337">
        <v>27101</v>
      </c>
      <c r="DL34" s="338">
        <v>43781</v>
      </c>
      <c r="DM34" s="337">
        <v>38577</v>
      </c>
      <c r="DN34" s="338">
        <v>75979</v>
      </c>
      <c r="DO34" s="337">
        <v>54529</v>
      </c>
      <c r="DP34" s="338">
        <v>50671</v>
      </c>
      <c r="DQ34" s="337">
        <v>42467</v>
      </c>
      <c r="DR34" s="338">
        <v>73159</v>
      </c>
      <c r="DS34" s="337">
        <v>68343</v>
      </c>
      <c r="DT34" s="338"/>
      <c r="DU34" s="337"/>
      <c r="DV34" s="338"/>
      <c r="DW34" s="337"/>
      <c r="DX34" s="338"/>
      <c r="DY34" s="337"/>
      <c r="DZ34" s="338"/>
      <c r="EA34" s="337"/>
      <c r="EB34" s="338"/>
      <c r="EC34" s="337"/>
      <c r="ED34" s="338"/>
      <c r="EE34" s="337"/>
    </row>
    <row r="35" spans="1:135">
      <c r="A35" s="160" t="s">
        <v>90</v>
      </c>
      <c r="B35" s="161">
        <v>299088</v>
      </c>
      <c r="C35" s="161">
        <v>109872</v>
      </c>
      <c r="D35" s="161">
        <v>112581</v>
      </c>
      <c r="E35" s="161">
        <v>183981</v>
      </c>
      <c r="F35" s="161">
        <v>216366</v>
      </c>
      <c r="G35" s="161">
        <v>220842</v>
      </c>
      <c r="H35" s="161">
        <v>472851</v>
      </c>
      <c r="I35" s="161">
        <v>262459</v>
      </c>
      <c r="J35" s="161">
        <v>425292</v>
      </c>
      <c r="K35" s="161">
        <v>296559</v>
      </c>
      <c r="L35" s="161">
        <v>348054</v>
      </c>
      <c r="M35" s="162">
        <v>287799</v>
      </c>
      <c r="N35" s="163">
        <v>87168</v>
      </c>
      <c r="O35" s="161">
        <v>291965</v>
      </c>
      <c r="P35" s="161">
        <v>212877</v>
      </c>
      <c r="Q35" s="161">
        <v>404778</v>
      </c>
      <c r="R35" s="161">
        <v>292333</v>
      </c>
      <c r="S35" s="161">
        <v>372052</v>
      </c>
      <c r="T35" s="161">
        <v>499618</v>
      </c>
      <c r="U35" s="161">
        <v>388612</v>
      </c>
      <c r="V35" s="161">
        <v>426858</v>
      </c>
      <c r="W35" s="161">
        <v>380224</v>
      </c>
      <c r="X35" s="161">
        <v>406709</v>
      </c>
      <c r="Y35" s="162">
        <v>216554</v>
      </c>
      <c r="Z35" s="163">
        <v>198749</v>
      </c>
      <c r="AA35" s="161">
        <v>176025</v>
      </c>
      <c r="AB35" s="161">
        <v>71465</v>
      </c>
      <c r="AC35" s="161">
        <v>244808</v>
      </c>
      <c r="AD35" s="161">
        <v>308569</v>
      </c>
      <c r="AE35" s="161">
        <v>491980</v>
      </c>
      <c r="AF35" s="161">
        <v>510921</v>
      </c>
      <c r="AG35" s="161">
        <v>587329</v>
      </c>
      <c r="AH35" s="161">
        <v>448282</v>
      </c>
      <c r="AI35" s="161">
        <v>587571</v>
      </c>
      <c r="AJ35" s="164">
        <v>315727</v>
      </c>
      <c r="AK35" s="165">
        <v>375569</v>
      </c>
      <c r="AL35" s="166">
        <v>230445</v>
      </c>
      <c r="AM35" s="164">
        <v>413480</v>
      </c>
      <c r="AN35" s="164">
        <v>344787</v>
      </c>
      <c r="AO35" s="164">
        <v>264276</v>
      </c>
      <c r="AP35" s="164">
        <v>406974</v>
      </c>
      <c r="AQ35" s="164">
        <v>453271</v>
      </c>
      <c r="AR35" s="161">
        <v>587757</v>
      </c>
      <c r="AS35" s="164">
        <v>598281</v>
      </c>
      <c r="AT35" s="161">
        <v>601859</v>
      </c>
      <c r="AU35" s="161">
        <v>488524</v>
      </c>
      <c r="AV35" s="161">
        <v>260687</v>
      </c>
      <c r="AW35" s="162">
        <v>289441</v>
      </c>
      <c r="AX35" s="163">
        <v>293975</v>
      </c>
      <c r="AY35" s="161">
        <v>247143</v>
      </c>
      <c r="AZ35" s="164">
        <v>212870</v>
      </c>
      <c r="BA35" s="161">
        <v>312011</v>
      </c>
      <c r="BB35" s="161">
        <v>379311</v>
      </c>
      <c r="BC35" s="164">
        <v>270232</v>
      </c>
      <c r="BD35" s="164">
        <v>738199</v>
      </c>
      <c r="BE35" s="164">
        <v>467711</v>
      </c>
      <c r="BF35" s="164">
        <v>640746</v>
      </c>
      <c r="BG35" s="161">
        <v>553822</v>
      </c>
      <c r="BH35" s="164">
        <v>316773</v>
      </c>
      <c r="BI35" s="164">
        <v>263202</v>
      </c>
      <c r="BJ35" s="335">
        <v>202980</v>
      </c>
      <c r="BK35" s="336">
        <v>168396</v>
      </c>
      <c r="BL35" s="335">
        <v>242928</v>
      </c>
      <c r="BM35" s="336">
        <v>215545</v>
      </c>
      <c r="BN35" s="335">
        <v>315626</v>
      </c>
      <c r="BO35" s="336">
        <v>276776</v>
      </c>
      <c r="BP35" s="335">
        <v>347901</v>
      </c>
      <c r="BQ35" s="336">
        <v>324548</v>
      </c>
      <c r="BR35" s="335">
        <v>390473</v>
      </c>
      <c r="BS35" s="336">
        <v>355425</v>
      </c>
      <c r="BT35" s="335">
        <v>422622</v>
      </c>
      <c r="BU35" s="336">
        <v>411642</v>
      </c>
      <c r="BV35" s="335">
        <v>614357</v>
      </c>
      <c r="BW35" s="336">
        <v>572421</v>
      </c>
      <c r="BX35" s="335">
        <v>780400</v>
      </c>
      <c r="BY35" s="336">
        <v>745247</v>
      </c>
      <c r="BZ35" s="335">
        <v>551504</v>
      </c>
      <c r="CA35" s="336">
        <v>494154</v>
      </c>
      <c r="CB35" s="164">
        <v>631074</v>
      </c>
      <c r="CC35" s="164">
        <v>590463</v>
      </c>
      <c r="CD35" s="335">
        <v>183575</v>
      </c>
      <c r="CE35" s="336">
        <v>176091</v>
      </c>
      <c r="CF35" s="335">
        <v>354313</v>
      </c>
      <c r="CG35" s="336">
        <v>303395</v>
      </c>
      <c r="CH35" s="296"/>
      <c r="CI35" s="335">
        <v>471068</v>
      </c>
      <c r="CJ35" s="336">
        <v>432973</v>
      </c>
      <c r="CK35" s="335">
        <v>133319</v>
      </c>
      <c r="CL35" s="337">
        <v>128518</v>
      </c>
      <c r="CM35" s="338">
        <v>506552</v>
      </c>
      <c r="CN35" s="337">
        <v>452911</v>
      </c>
      <c r="CO35" s="338">
        <v>417817</v>
      </c>
      <c r="CP35" s="337">
        <v>378398</v>
      </c>
      <c r="CQ35" s="338">
        <v>473434</v>
      </c>
      <c r="CR35" s="339">
        <v>421760</v>
      </c>
      <c r="CS35" s="338">
        <v>512830</v>
      </c>
      <c r="CT35" s="337">
        <v>479636</v>
      </c>
      <c r="CU35" s="338">
        <v>758219</v>
      </c>
      <c r="CV35" s="337">
        <v>704135</v>
      </c>
      <c r="CW35" s="338">
        <v>767506</v>
      </c>
      <c r="CX35" s="337">
        <v>726241</v>
      </c>
      <c r="CY35" s="338">
        <v>776819</v>
      </c>
      <c r="CZ35" s="337">
        <v>735231</v>
      </c>
      <c r="DA35" s="338">
        <v>622480</v>
      </c>
      <c r="DB35" s="337">
        <v>575949</v>
      </c>
      <c r="DC35" s="338">
        <v>539774</v>
      </c>
      <c r="DD35" s="337">
        <v>510370</v>
      </c>
      <c r="DE35" s="338">
        <v>326026</v>
      </c>
      <c r="DF35" s="337">
        <v>311127</v>
      </c>
      <c r="DG35" s="409"/>
      <c r="DH35" s="338">
        <v>277595</v>
      </c>
      <c r="DI35" s="337">
        <v>243351</v>
      </c>
      <c r="DJ35" s="338">
        <v>142622</v>
      </c>
      <c r="DK35" s="337">
        <v>134188</v>
      </c>
      <c r="DL35" s="338">
        <v>346977</v>
      </c>
      <c r="DM35" s="337">
        <v>310397</v>
      </c>
      <c r="DN35" s="338">
        <v>352630</v>
      </c>
      <c r="DO35" s="337">
        <v>325927</v>
      </c>
      <c r="DP35" s="338">
        <v>411863</v>
      </c>
      <c r="DQ35" s="337">
        <v>366874</v>
      </c>
      <c r="DR35" s="338">
        <v>531374</v>
      </c>
      <c r="DS35" s="337">
        <v>490990</v>
      </c>
      <c r="DT35" s="338"/>
      <c r="DU35" s="337"/>
      <c r="DV35" s="338"/>
      <c r="DW35" s="337"/>
      <c r="DX35" s="338"/>
      <c r="DY35" s="337"/>
      <c r="DZ35" s="338"/>
      <c r="EA35" s="337"/>
      <c r="EB35" s="338"/>
      <c r="EC35" s="337"/>
      <c r="ED35" s="338"/>
      <c r="EE35" s="337"/>
    </row>
    <row r="36" spans="1:135">
      <c r="A36" s="160" t="s">
        <v>91</v>
      </c>
      <c r="B36" s="161">
        <v>40</v>
      </c>
      <c r="C36" s="161">
        <v>415</v>
      </c>
      <c r="D36" s="161">
        <v>265</v>
      </c>
      <c r="E36" s="161">
        <v>405</v>
      </c>
      <c r="F36" s="161">
        <v>455</v>
      </c>
      <c r="G36" s="161">
        <v>750</v>
      </c>
      <c r="H36" s="161">
        <v>1865</v>
      </c>
      <c r="I36" s="161">
        <v>1680</v>
      </c>
      <c r="J36" s="161">
        <v>1615</v>
      </c>
      <c r="K36" s="161">
        <v>825</v>
      </c>
      <c r="L36" s="161">
        <v>1070</v>
      </c>
      <c r="M36" s="162">
        <v>375</v>
      </c>
      <c r="N36" s="163">
        <v>110</v>
      </c>
      <c r="O36" s="161">
        <v>130</v>
      </c>
      <c r="P36" s="161">
        <v>260</v>
      </c>
      <c r="Q36" s="161">
        <v>0</v>
      </c>
      <c r="R36" s="161">
        <v>540</v>
      </c>
      <c r="S36" s="161">
        <v>850</v>
      </c>
      <c r="T36" s="161">
        <v>1625</v>
      </c>
      <c r="U36" s="161">
        <v>1385</v>
      </c>
      <c r="V36" s="161">
        <v>2155</v>
      </c>
      <c r="W36" s="161">
        <v>1511</v>
      </c>
      <c r="X36" s="161">
        <v>0</v>
      </c>
      <c r="Y36" s="162">
        <v>420</v>
      </c>
      <c r="Z36" s="163">
        <v>405</v>
      </c>
      <c r="AA36" s="161">
        <v>0</v>
      </c>
      <c r="AB36" s="161">
        <v>0</v>
      </c>
      <c r="AC36" s="161">
        <v>0</v>
      </c>
      <c r="AD36" s="161">
        <v>275</v>
      </c>
      <c r="AE36" s="161">
        <v>635</v>
      </c>
      <c r="AF36" s="161">
        <v>450</v>
      </c>
      <c r="AG36" s="161">
        <v>875</v>
      </c>
      <c r="AH36" s="161">
        <v>0</v>
      </c>
      <c r="AI36" s="161">
        <v>1943</v>
      </c>
      <c r="AJ36" s="164">
        <v>200</v>
      </c>
      <c r="AK36" s="165">
        <v>0</v>
      </c>
      <c r="AL36" s="166">
        <v>0</v>
      </c>
      <c r="AM36" s="164">
        <v>0</v>
      </c>
      <c r="AN36" s="164">
        <v>0</v>
      </c>
      <c r="AO36" s="164">
        <v>0</v>
      </c>
      <c r="AP36" s="164">
        <v>0</v>
      </c>
      <c r="AQ36" s="164">
        <v>0</v>
      </c>
      <c r="AR36" s="161">
        <v>0</v>
      </c>
      <c r="AS36" s="164">
        <v>150</v>
      </c>
      <c r="AT36" s="161">
        <v>1315</v>
      </c>
      <c r="AU36" s="161">
        <v>200</v>
      </c>
      <c r="AV36" s="161">
        <v>0</v>
      </c>
      <c r="AW36" s="162">
        <v>0</v>
      </c>
      <c r="AX36" s="163">
        <v>200</v>
      </c>
      <c r="AY36" s="161">
        <v>0</v>
      </c>
      <c r="AZ36" s="164">
        <v>0</v>
      </c>
      <c r="BA36" s="161">
        <v>198</v>
      </c>
      <c r="BB36" s="161">
        <v>0</v>
      </c>
      <c r="BC36" s="164">
        <v>0</v>
      </c>
      <c r="BD36" s="164">
        <v>370</v>
      </c>
      <c r="BE36" s="164">
        <v>0</v>
      </c>
      <c r="BF36" s="164">
        <v>0</v>
      </c>
      <c r="BG36" s="161">
        <v>4451</v>
      </c>
      <c r="BH36" s="164">
        <v>0</v>
      </c>
      <c r="BI36" s="164">
        <v>0</v>
      </c>
      <c r="BJ36" s="335">
        <v>200</v>
      </c>
      <c r="BK36" s="336">
        <v>200</v>
      </c>
      <c r="BL36" s="335">
        <v>315</v>
      </c>
      <c r="BM36" s="336">
        <v>315</v>
      </c>
      <c r="BN36" s="335">
        <v>0</v>
      </c>
      <c r="BO36" s="336">
        <v>0</v>
      </c>
      <c r="BP36" s="335">
        <v>0</v>
      </c>
      <c r="BQ36" s="336">
        <v>0</v>
      </c>
      <c r="BR36" s="335">
        <v>576</v>
      </c>
      <c r="BS36" s="336">
        <v>576</v>
      </c>
      <c r="BT36" s="335">
        <v>0</v>
      </c>
      <c r="BU36" s="336">
        <v>0</v>
      </c>
      <c r="BV36" s="335">
        <v>585</v>
      </c>
      <c r="BW36" s="336">
        <v>585</v>
      </c>
      <c r="BX36" s="335">
        <v>0</v>
      </c>
      <c r="BY36" s="336">
        <v>0</v>
      </c>
      <c r="BZ36" s="335"/>
      <c r="CA36" s="336">
        <v>0</v>
      </c>
      <c r="CB36" s="164">
        <v>360</v>
      </c>
      <c r="CC36" s="164">
        <v>360</v>
      </c>
      <c r="CD36" s="335">
        <v>894</v>
      </c>
      <c r="CE36" s="336">
        <v>894</v>
      </c>
      <c r="CF36" s="335">
        <v>0</v>
      </c>
      <c r="CG36" s="336">
        <v>0</v>
      </c>
      <c r="CH36" s="296"/>
      <c r="CI36" s="335">
        <v>0</v>
      </c>
      <c r="CJ36" s="336">
        <v>0</v>
      </c>
      <c r="CK36" s="335">
        <v>0</v>
      </c>
      <c r="CL36" s="340">
        <v>0</v>
      </c>
      <c r="CM36" s="341">
        <v>0</v>
      </c>
      <c r="CN36" s="342">
        <v>0</v>
      </c>
      <c r="CO36" s="343">
        <v>0</v>
      </c>
      <c r="CP36" s="340">
        <v>0</v>
      </c>
      <c r="CQ36" s="341">
        <v>0</v>
      </c>
      <c r="CR36" s="344">
        <v>0</v>
      </c>
      <c r="CS36" s="341">
        <v>0</v>
      </c>
      <c r="CT36" s="340">
        <v>0</v>
      </c>
      <c r="CU36" s="338"/>
      <c r="CV36" s="337"/>
      <c r="CW36" s="338"/>
      <c r="CX36" s="337"/>
      <c r="CY36" s="338"/>
      <c r="CZ36" s="337"/>
      <c r="DA36" s="338">
        <v>1530</v>
      </c>
      <c r="DB36" s="337">
        <v>1530</v>
      </c>
      <c r="DC36" s="338"/>
      <c r="DD36" s="337"/>
      <c r="DE36" s="338"/>
      <c r="DF36" s="337"/>
      <c r="DG36" s="409"/>
      <c r="DH36" s="338"/>
      <c r="DI36" s="337"/>
      <c r="DJ36" s="338"/>
      <c r="DK36" s="337"/>
      <c r="DL36" s="338"/>
      <c r="DM36" s="337"/>
      <c r="DN36" s="338"/>
      <c r="DO36" s="337"/>
      <c r="DP36" s="338"/>
      <c r="DQ36" s="337"/>
      <c r="DR36" s="338"/>
      <c r="DS36" s="337"/>
      <c r="DT36" s="338"/>
      <c r="DU36" s="337"/>
      <c r="DV36" s="338"/>
      <c r="DW36" s="337"/>
      <c r="DX36" s="338"/>
      <c r="DY36" s="337"/>
      <c r="DZ36" s="338"/>
      <c r="EA36" s="337"/>
      <c r="EB36" s="338"/>
      <c r="EC36" s="337"/>
      <c r="ED36" s="338"/>
      <c r="EE36" s="337"/>
    </row>
    <row r="37" spans="1:135">
      <c r="A37" s="160" t="s">
        <v>92</v>
      </c>
      <c r="B37" s="161">
        <v>67021</v>
      </c>
      <c r="C37" s="161">
        <v>5572</v>
      </c>
      <c r="D37" s="161">
        <v>113963</v>
      </c>
      <c r="E37" s="161">
        <v>43567</v>
      </c>
      <c r="F37" s="161">
        <v>175338</v>
      </c>
      <c r="G37" s="161">
        <v>124866</v>
      </c>
      <c r="H37" s="161">
        <v>168818</v>
      </c>
      <c r="I37" s="161">
        <v>153398</v>
      </c>
      <c r="J37" s="161">
        <v>145063</v>
      </c>
      <c r="K37" s="161">
        <v>164629</v>
      </c>
      <c r="L37" s="161">
        <v>108914</v>
      </c>
      <c r="M37" s="162">
        <v>108748</v>
      </c>
      <c r="N37" s="163">
        <v>9640</v>
      </c>
      <c r="O37" s="161">
        <v>173345</v>
      </c>
      <c r="P37" s="161">
        <v>81062</v>
      </c>
      <c r="Q37" s="161">
        <v>37192</v>
      </c>
      <c r="R37" s="161">
        <v>198966</v>
      </c>
      <c r="S37" s="161">
        <v>104865</v>
      </c>
      <c r="T37" s="161">
        <v>196838</v>
      </c>
      <c r="U37" s="161">
        <v>3035</v>
      </c>
      <c r="V37" s="161">
        <v>151023</v>
      </c>
      <c r="W37" s="161">
        <v>148461</v>
      </c>
      <c r="X37" s="161">
        <v>176404</v>
      </c>
      <c r="Y37" s="162">
        <v>108734</v>
      </c>
      <c r="Z37" s="163">
        <v>91906</v>
      </c>
      <c r="AA37" s="161">
        <v>94126</v>
      </c>
      <c r="AB37" s="161">
        <v>59253</v>
      </c>
      <c r="AC37" s="161">
        <v>73726</v>
      </c>
      <c r="AD37" s="161">
        <v>157683</v>
      </c>
      <c r="AE37" s="161">
        <v>121679</v>
      </c>
      <c r="AF37" s="161">
        <v>247795</v>
      </c>
      <c r="AG37" s="161">
        <v>159263</v>
      </c>
      <c r="AH37" s="161">
        <v>2940</v>
      </c>
      <c r="AI37" s="161">
        <v>172821</v>
      </c>
      <c r="AJ37" s="164">
        <v>153775</v>
      </c>
      <c r="AK37" s="165">
        <v>135218</v>
      </c>
      <c r="AL37" s="166">
        <v>131402</v>
      </c>
      <c r="AM37" s="164">
        <v>96950</v>
      </c>
      <c r="AN37" s="164">
        <v>91546</v>
      </c>
      <c r="AO37" s="164">
        <v>205946</v>
      </c>
      <c r="AP37" s="164">
        <v>129383</v>
      </c>
      <c r="AQ37" s="164">
        <v>18608</v>
      </c>
      <c r="AR37" s="161">
        <v>307143</v>
      </c>
      <c r="AS37" s="164">
        <v>153212</v>
      </c>
      <c r="AT37" s="161">
        <v>172980</v>
      </c>
      <c r="AU37" s="161">
        <v>181933</v>
      </c>
      <c r="AV37" s="161">
        <v>4029</v>
      </c>
      <c r="AW37" s="162">
        <v>124378</v>
      </c>
      <c r="AX37" s="163">
        <v>176283</v>
      </c>
      <c r="AY37" s="161">
        <v>75681</v>
      </c>
      <c r="AZ37" s="164">
        <v>86446</v>
      </c>
      <c r="BA37" s="161">
        <v>136207</v>
      </c>
      <c r="BB37" s="161">
        <v>126924</v>
      </c>
      <c r="BC37" s="164">
        <v>11981</v>
      </c>
      <c r="BD37" s="164">
        <v>294958</v>
      </c>
      <c r="BE37" s="164">
        <v>160385</v>
      </c>
      <c r="BF37" s="164">
        <v>145788</v>
      </c>
      <c r="BG37" s="161">
        <v>169110</v>
      </c>
      <c r="BH37" s="164">
        <v>103904</v>
      </c>
      <c r="BI37" s="164">
        <v>11548</v>
      </c>
      <c r="BJ37" s="335">
        <v>130774</v>
      </c>
      <c r="BK37" s="336">
        <v>110161</v>
      </c>
      <c r="BL37" s="335">
        <v>190644</v>
      </c>
      <c r="BM37" s="336">
        <v>189024</v>
      </c>
      <c r="BN37" s="335">
        <v>94876</v>
      </c>
      <c r="BO37" s="336">
        <v>94576</v>
      </c>
      <c r="BP37" s="335">
        <v>131995</v>
      </c>
      <c r="BQ37" s="336">
        <v>104520</v>
      </c>
      <c r="BR37" s="335">
        <v>125232</v>
      </c>
      <c r="BS37" s="336">
        <v>113822</v>
      </c>
      <c r="BT37" s="335">
        <v>137749</v>
      </c>
      <c r="BU37" s="336">
        <v>137494</v>
      </c>
      <c r="BV37" s="335">
        <v>208306</v>
      </c>
      <c r="BW37" s="336">
        <v>180999</v>
      </c>
      <c r="BX37" s="335">
        <v>175415</v>
      </c>
      <c r="BY37" s="336">
        <v>173480</v>
      </c>
      <c r="BZ37" s="335">
        <v>242039</v>
      </c>
      <c r="CA37" s="336">
        <v>241259</v>
      </c>
      <c r="CB37" s="164">
        <v>168345</v>
      </c>
      <c r="CC37" s="164">
        <v>144857</v>
      </c>
      <c r="CD37" s="335">
        <v>62890</v>
      </c>
      <c r="CE37" s="336">
        <v>62460</v>
      </c>
      <c r="CF37" s="335">
        <v>140107</v>
      </c>
      <c r="CG37" s="336">
        <v>130982</v>
      </c>
      <c r="CH37" s="296"/>
      <c r="CI37" s="335">
        <v>152001</v>
      </c>
      <c r="CJ37" s="336">
        <v>118058</v>
      </c>
      <c r="CK37" s="335">
        <v>102266</v>
      </c>
      <c r="CL37" s="337">
        <v>99937</v>
      </c>
      <c r="CM37" s="338">
        <v>135688</v>
      </c>
      <c r="CN37" s="337">
        <v>123376</v>
      </c>
      <c r="CO37" s="338">
        <v>131527</v>
      </c>
      <c r="CP37" s="337">
        <v>121554</v>
      </c>
      <c r="CQ37" s="338">
        <v>147460</v>
      </c>
      <c r="CR37" s="339">
        <v>120448</v>
      </c>
      <c r="CS37" s="338">
        <v>134049</v>
      </c>
      <c r="CT37" s="337">
        <v>133902</v>
      </c>
      <c r="CU37" s="338">
        <v>232520</v>
      </c>
      <c r="CV37" s="337">
        <v>199138</v>
      </c>
      <c r="CW37" s="338">
        <v>183887</v>
      </c>
      <c r="CX37" s="337">
        <v>183562</v>
      </c>
      <c r="CY37" s="338">
        <v>198630</v>
      </c>
      <c r="CZ37" s="337">
        <v>198302</v>
      </c>
      <c r="DA37" s="338">
        <v>227275</v>
      </c>
      <c r="DB37" s="337">
        <v>190721</v>
      </c>
      <c r="DC37" s="338">
        <v>157813</v>
      </c>
      <c r="DD37" s="337">
        <v>155934</v>
      </c>
      <c r="DE37" s="338">
        <v>102483</v>
      </c>
      <c r="DF37" s="337">
        <v>102413</v>
      </c>
      <c r="DG37" s="409"/>
      <c r="DH37" s="338">
        <v>138610</v>
      </c>
      <c r="DI37" s="337">
        <v>92465</v>
      </c>
      <c r="DJ37" s="338">
        <v>111904</v>
      </c>
      <c r="DK37" s="337">
        <v>108750</v>
      </c>
      <c r="DL37" s="338">
        <v>108476</v>
      </c>
      <c r="DM37" s="337">
        <v>108326</v>
      </c>
      <c r="DN37" s="338">
        <v>157350</v>
      </c>
      <c r="DO37" s="337">
        <v>139005</v>
      </c>
      <c r="DP37" s="338">
        <v>150245</v>
      </c>
      <c r="DQ37" s="337">
        <v>137602</v>
      </c>
      <c r="DR37" s="338">
        <v>157539</v>
      </c>
      <c r="DS37" s="337">
        <v>156193</v>
      </c>
      <c r="DT37" s="338"/>
      <c r="DU37" s="337"/>
      <c r="DV37" s="338"/>
      <c r="DW37" s="337"/>
      <c r="DX37" s="338"/>
      <c r="DY37" s="337"/>
      <c r="DZ37" s="338"/>
      <c r="EA37" s="337"/>
      <c r="EB37" s="338"/>
      <c r="EC37" s="337"/>
      <c r="ED37" s="338"/>
      <c r="EE37" s="337"/>
    </row>
    <row r="38" spans="1:135" ht="13.8" thickBot="1">
      <c r="A38" s="160" t="s">
        <v>93</v>
      </c>
      <c r="B38" s="161">
        <v>534013</v>
      </c>
      <c r="C38" s="161">
        <v>1168933</v>
      </c>
      <c r="D38" s="161">
        <v>1296255</v>
      </c>
      <c r="E38" s="161">
        <v>1045841</v>
      </c>
      <c r="F38" s="161">
        <v>1784398</v>
      </c>
      <c r="G38" s="161">
        <v>1509760</v>
      </c>
      <c r="H38" s="161">
        <v>2274769</v>
      </c>
      <c r="I38" s="161">
        <v>2081167</v>
      </c>
      <c r="J38" s="161">
        <v>2125343</v>
      </c>
      <c r="K38" s="161">
        <v>1547229</v>
      </c>
      <c r="L38" s="161">
        <v>1492295</v>
      </c>
      <c r="M38" s="162">
        <v>1219394</v>
      </c>
      <c r="N38" s="163">
        <v>482469</v>
      </c>
      <c r="O38" s="161">
        <v>1943825</v>
      </c>
      <c r="P38" s="161">
        <v>1070917</v>
      </c>
      <c r="Q38" s="161">
        <v>1412450</v>
      </c>
      <c r="R38" s="161">
        <v>1490450</v>
      </c>
      <c r="S38" s="161">
        <v>1827440</v>
      </c>
      <c r="T38" s="161">
        <v>2417398</v>
      </c>
      <c r="U38" s="161">
        <v>1190962</v>
      </c>
      <c r="V38" s="161">
        <v>2727264</v>
      </c>
      <c r="W38" s="161">
        <v>1337673</v>
      </c>
      <c r="X38" s="161">
        <v>2248573</v>
      </c>
      <c r="Y38" s="162">
        <v>1046731</v>
      </c>
      <c r="Z38" s="163">
        <v>998097</v>
      </c>
      <c r="AA38" s="161">
        <v>1078343</v>
      </c>
      <c r="AB38" s="161">
        <v>1006928</v>
      </c>
      <c r="AC38" s="161">
        <v>1235419</v>
      </c>
      <c r="AD38" s="161">
        <v>1706920</v>
      </c>
      <c r="AE38" s="161">
        <v>1736492</v>
      </c>
      <c r="AF38" s="161">
        <v>3633274</v>
      </c>
      <c r="AG38" s="161">
        <v>2441003</v>
      </c>
      <c r="AH38" s="161">
        <v>1272792</v>
      </c>
      <c r="AI38" s="161">
        <v>2999741</v>
      </c>
      <c r="AJ38" s="164">
        <v>2084083</v>
      </c>
      <c r="AK38" s="165">
        <v>717544</v>
      </c>
      <c r="AL38" s="166">
        <v>1919534</v>
      </c>
      <c r="AM38" s="164">
        <v>955409</v>
      </c>
      <c r="AN38" s="164">
        <v>1335143</v>
      </c>
      <c r="AO38" s="164">
        <v>1336309</v>
      </c>
      <c r="AP38" s="164">
        <v>2600667</v>
      </c>
      <c r="AQ38" s="164">
        <v>1186930</v>
      </c>
      <c r="AR38" s="161">
        <v>3258704</v>
      </c>
      <c r="AS38" s="164">
        <v>2292358</v>
      </c>
      <c r="AT38" s="161">
        <v>2449062</v>
      </c>
      <c r="AU38" s="161">
        <v>2373860</v>
      </c>
      <c r="AV38" s="161">
        <v>1058710</v>
      </c>
      <c r="AW38" s="162">
        <v>1278704</v>
      </c>
      <c r="AX38" s="163">
        <v>1923795</v>
      </c>
      <c r="AY38" s="161">
        <v>1226935</v>
      </c>
      <c r="AZ38" s="164">
        <v>1043688</v>
      </c>
      <c r="BA38" s="161">
        <v>1002179</v>
      </c>
      <c r="BB38" s="161">
        <v>2773904</v>
      </c>
      <c r="BC38" s="164">
        <v>941539</v>
      </c>
      <c r="BD38" s="164">
        <v>3333382</v>
      </c>
      <c r="BE38" s="164">
        <v>2807128</v>
      </c>
      <c r="BF38" s="164">
        <v>2149930</v>
      </c>
      <c r="BG38" s="161">
        <v>2646676</v>
      </c>
      <c r="BH38" s="164">
        <v>1679383</v>
      </c>
      <c r="BI38" s="164">
        <v>1261565</v>
      </c>
      <c r="BJ38" s="345">
        <v>1819925</v>
      </c>
      <c r="BK38" s="346">
        <v>1230843</v>
      </c>
      <c r="BL38" s="335">
        <v>425168</v>
      </c>
      <c r="BM38" s="336">
        <v>406097</v>
      </c>
      <c r="BN38" s="335">
        <v>2161253</v>
      </c>
      <c r="BO38" s="336">
        <v>1930680</v>
      </c>
      <c r="BP38" s="335">
        <v>2013081</v>
      </c>
      <c r="BQ38" s="336">
        <v>1606402</v>
      </c>
      <c r="BR38" s="335">
        <v>1956768</v>
      </c>
      <c r="BS38" s="336">
        <v>1661347</v>
      </c>
      <c r="BT38" s="335">
        <v>1529188</v>
      </c>
      <c r="BU38" s="336">
        <v>1349434</v>
      </c>
      <c r="BV38" s="335">
        <v>3508939</v>
      </c>
      <c r="BW38" s="336">
        <v>3153252</v>
      </c>
      <c r="BX38" s="335">
        <v>2893933</v>
      </c>
      <c r="BY38" s="336">
        <v>2681059</v>
      </c>
      <c r="BZ38" s="335">
        <v>2677114</v>
      </c>
      <c r="CA38" s="336">
        <v>2536596</v>
      </c>
      <c r="CB38" s="164">
        <v>2546084</v>
      </c>
      <c r="CC38" s="164">
        <v>2154971</v>
      </c>
      <c r="CD38" s="335">
        <v>1119363</v>
      </c>
      <c r="CE38" s="336">
        <v>939297</v>
      </c>
      <c r="CF38" s="335">
        <v>2265411</v>
      </c>
      <c r="CG38" s="336">
        <v>2007255</v>
      </c>
      <c r="CH38" s="296"/>
      <c r="CI38" s="345">
        <v>1645247</v>
      </c>
      <c r="CJ38" s="346">
        <v>1390858</v>
      </c>
      <c r="CK38" s="335">
        <v>774142</v>
      </c>
      <c r="CL38" s="337">
        <v>620905</v>
      </c>
      <c r="CM38" s="338">
        <v>2762559</v>
      </c>
      <c r="CN38" s="337">
        <v>2490212</v>
      </c>
      <c r="CO38" s="338">
        <v>2176876</v>
      </c>
      <c r="CP38" s="337">
        <v>1907412</v>
      </c>
      <c r="CQ38" s="338">
        <v>2544337</v>
      </c>
      <c r="CR38" s="339">
        <v>2236440</v>
      </c>
      <c r="CS38" s="338">
        <v>2591176</v>
      </c>
      <c r="CT38" s="337">
        <v>2299062</v>
      </c>
      <c r="CU38" s="338">
        <v>3535718</v>
      </c>
      <c r="CV38" s="337">
        <v>3226821</v>
      </c>
      <c r="CW38" s="338">
        <v>3362281</v>
      </c>
      <c r="CX38" s="337">
        <v>3101885</v>
      </c>
      <c r="CY38" s="338">
        <v>3267984</v>
      </c>
      <c r="CZ38" s="337">
        <v>2883968</v>
      </c>
      <c r="DA38" s="338">
        <v>2980327</v>
      </c>
      <c r="DB38" s="337">
        <v>2675530</v>
      </c>
      <c r="DC38" s="338">
        <v>2774720</v>
      </c>
      <c r="DD38" s="337">
        <v>2477789</v>
      </c>
      <c r="DE38" s="338">
        <v>1844181</v>
      </c>
      <c r="DF38" s="337">
        <v>1626522</v>
      </c>
      <c r="DG38" s="409"/>
      <c r="DH38" s="338">
        <v>1259450</v>
      </c>
      <c r="DI38" s="337">
        <v>977855</v>
      </c>
      <c r="DJ38" s="338">
        <v>1033531</v>
      </c>
      <c r="DK38" s="337">
        <v>964152</v>
      </c>
      <c r="DL38" s="338">
        <v>2253078</v>
      </c>
      <c r="DM38" s="337">
        <v>1857725</v>
      </c>
      <c r="DN38" s="338">
        <v>2245659</v>
      </c>
      <c r="DO38" s="337">
        <v>1955357</v>
      </c>
      <c r="DP38" s="338">
        <v>2446108</v>
      </c>
      <c r="DQ38" s="337">
        <v>2108776</v>
      </c>
      <c r="DR38" s="338">
        <v>2888539</v>
      </c>
      <c r="DS38" s="337">
        <v>2604106</v>
      </c>
      <c r="DT38" s="338"/>
      <c r="DU38" s="337"/>
      <c r="DV38" s="338"/>
      <c r="DW38" s="337"/>
      <c r="DX38" s="338"/>
      <c r="DY38" s="337"/>
      <c r="DZ38" s="338"/>
      <c r="EA38" s="337"/>
      <c r="EB38" s="338"/>
      <c r="EC38" s="337"/>
      <c r="ED38" s="338"/>
      <c r="EE38" s="337"/>
    </row>
    <row r="39" spans="1:135" ht="13.8" thickBot="1">
      <c r="A39" s="167" t="s">
        <v>94</v>
      </c>
      <c r="B39" s="168">
        <v>1098761</v>
      </c>
      <c r="C39" s="168">
        <v>1402144</v>
      </c>
      <c r="D39" s="168">
        <v>2052095</v>
      </c>
      <c r="E39" s="168">
        <v>1622123</v>
      </c>
      <c r="F39" s="168">
        <v>2587079</v>
      </c>
      <c r="G39" s="168">
        <v>2279562</v>
      </c>
      <c r="H39" s="168">
        <v>3586901</v>
      </c>
      <c r="I39" s="168">
        <v>3187553</v>
      </c>
      <c r="J39" s="168">
        <v>3355735</v>
      </c>
      <c r="K39" s="168">
        <v>2598110</v>
      </c>
      <c r="L39" s="168">
        <v>2502889</v>
      </c>
      <c r="M39" s="169">
        <v>2003502</v>
      </c>
      <c r="N39" s="170">
        <v>596468</v>
      </c>
      <c r="O39" s="168">
        <v>3073331</v>
      </c>
      <c r="P39" s="168">
        <v>1642311</v>
      </c>
      <c r="Q39" s="168">
        <v>2056226</v>
      </c>
      <c r="R39" s="168">
        <v>2618904</v>
      </c>
      <c r="S39" s="168">
        <v>2795284</v>
      </c>
      <c r="T39" s="168">
        <v>3849673</v>
      </c>
      <c r="U39" s="168">
        <v>1826585</v>
      </c>
      <c r="V39" s="168">
        <v>4035838</v>
      </c>
      <c r="W39" s="168">
        <v>2360679</v>
      </c>
      <c r="X39" s="168">
        <v>3597987</v>
      </c>
      <c r="Y39" s="169">
        <v>1903849</v>
      </c>
      <c r="Z39" s="170">
        <v>1458671</v>
      </c>
      <c r="AA39" s="168">
        <v>1719925</v>
      </c>
      <c r="AB39" s="168">
        <v>1397368</v>
      </c>
      <c r="AC39" s="168">
        <v>1902668</v>
      </c>
      <c r="AD39" s="168">
        <v>2575329</v>
      </c>
      <c r="AE39" s="168">
        <v>2995473</v>
      </c>
      <c r="AF39" s="168">
        <v>5337690</v>
      </c>
      <c r="AG39" s="168">
        <v>3853517</v>
      </c>
      <c r="AH39" s="168">
        <v>1782845</v>
      </c>
      <c r="AI39" s="168">
        <v>4737544</v>
      </c>
      <c r="AJ39" s="171">
        <v>3332387</v>
      </c>
      <c r="AK39" s="172">
        <v>1458071</v>
      </c>
      <c r="AL39" s="173">
        <v>2665554</v>
      </c>
      <c r="AM39" s="171">
        <v>1661416</v>
      </c>
      <c r="AN39" s="171">
        <v>2099376</v>
      </c>
      <c r="AO39" s="171">
        <v>2151196</v>
      </c>
      <c r="AP39" s="171">
        <v>3932816</v>
      </c>
      <c r="AQ39" s="171">
        <v>1731307</v>
      </c>
      <c r="AR39" s="168">
        <v>5440308</v>
      </c>
      <c r="AS39" s="171">
        <v>3769453</v>
      </c>
      <c r="AT39" s="168">
        <v>3856729</v>
      </c>
      <c r="AU39" s="168">
        <v>3816565</v>
      </c>
      <c r="AV39" s="168">
        <v>1372762</v>
      </c>
      <c r="AW39" s="169">
        <v>2401485</v>
      </c>
      <c r="AX39" s="170">
        <v>2927190</v>
      </c>
      <c r="AY39" s="168">
        <v>1883992</v>
      </c>
      <c r="AZ39" s="171">
        <v>1684408</v>
      </c>
      <c r="BA39" s="168">
        <v>2004283</v>
      </c>
      <c r="BB39" s="168">
        <v>3831068</v>
      </c>
      <c r="BC39" s="171">
        <v>1244107</v>
      </c>
      <c r="BD39" s="171">
        <v>5659751</v>
      </c>
      <c r="BE39" s="171">
        <v>4142085</v>
      </c>
      <c r="BF39" s="171">
        <v>3607549</v>
      </c>
      <c r="BG39" s="168">
        <v>4032047</v>
      </c>
      <c r="BH39" s="171">
        <v>2570001</v>
      </c>
      <c r="BI39" s="171">
        <v>1991951</v>
      </c>
      <c r="BJ39" s="347">
        <f>SUM(BJ33:BJ38)</f>
        <v>2659162</v>
      </c>
      <c r="BK39" s="348">
        <f t="shared" ref="BK39:DF39" si="9">SUM(BK33:BK38)</f>
        <v>1965511</v>
      </c>
      <c r="BL39" s="347">
        <f>SUM(BL33:BL38)</f>
        <v>1123199</v>
      </c>
      <c r="BM39" s="348">
        <f t="shared" si="9"/>
        <v>1063624</v>
      </c>
      <c r="BN39" s="347">
        <f>SUM(BN33:BN38)</f>
        <v>2997410</v>
      </c>
      <c r="BO39" s="348">
        <f t="shared" si="9"/>
        <v>2699681</v>
      </c>
      <c r="BP39" s="347">
        <f>SUM(BP33:BP38)</f>
        <v>3149764</v>
      </c>
      <c r="BQ39" s="348">
        <f t="shared" si="9"/>
        <v>2626220</v>
      </c>
      <c r="BR39" s="347">
        <f>SUM(BR33:BR38)</f>
        <v>3005555</v>
      </c>
      <c r="BS39" s="348">
        <f t="shared" si="9"/>
        <v>2644081</v>
      </c>
      <c r="BT39" s="347">
        <f>SUM(BT33:BT38)</f>
        <v>2658089</v>
      </c>
      <c r="BU39" s="348">
        <f t="shared" si="9"/>
        <v>2442660</v>
      </c>
      <c r="BV39" s="347">
        <f>SUM(BV33:BV38)</f>
        <v>5204641</v>
      </c>
      <c r="BW39" s="348">
        <f t="shared" si="9"/>
        <v>4714047</v>
      </c>
      <c r="BX39" s="347">
        <f>SUM(BX33:BX38)</f>
        <v>4685740</v>
      </c>
      <c r="BY39" s="348">
        <f t="shared" si="9"/>
        <v>4423332</v>
      </c>
      <c r="BZ39" s="347">
        <f>SUM(BZ33:BZ38)</f>
        <v>4271217</v>
      </c>
      <c r="CA39" s="348">
        <f t="shared" si="9"/>
        <v>4046845</v>
      </c>
      <c r="CB39" s="171">
        <f>SUM(CB33:CB38)</f>
        <v>4048877</v>
      </c>
      <c r="CC39" s="173">
        <f t="shared" si="9"/>
        <v>3542726</v>
      </c>
      <c r="CD39" s="349">
        <f>SUM(CD33:CD38)</f>
        <v>1819656</v>
      </c>
      <c r="CE39" s="348">
        <f t="shared" si="9"/>
        <v>1608016</v>
      </c>
      <c r="CF39" s="349">
        <f>SUM(CF33:CF38)</f>
        <v>3448754</v>
      </c>
      <c r="CG39" s="348">
        <f t="shared" si="9"/>
        <v>3106254</v>
      </c>
      <c r="CH39" s="302"/>
      <c r="CI39" s="347">
        <f>SUM(CI33:CI38)</f>
        <v>2695606</v>
      </c>
      <c r="CJ39" s="348">
        <f t="shared" si="9"/>
        <v>2338148</v>
      </c>
      <c r="CK39" s="347">
        <f>SUM(CK33:CK38)</f>
        <v>1211362</v>
      </c>
      <c r="CL39" s="348">
        <f t="shared" si="9"/>
        <v>1032350</v>
      </c>
      <c r="CM39" s="349">
        <f>SUM(CM33:CM38)</f>
        <v>3938243</v>
      </c>
      <c r="CN39" s="348">
        <f t="shared" si="9"/>
        <v>3575018</v>
      </c>
      <c r="CO39" s="349">
        <f>SUM(CO33:CO38)</f>
        <v>3239180</v>
      </c>
      <c r="CP39" s="348">
        <f t="shared" si="9"/>
        <v>2877785</v>
      </c>
      <c r="CQ39" s="349">
        <f>SUM(CQ33:CQ38)</f>
        <v>3753130</v>
      </c>
      <c r="CR39" s="348">
        <f t="shared" si="9"/>
        <v>3342297</v>
      </c>
      <c r="CS39" s="347">
        <f>SUM(CS33:CS38)</f>
        <v>3837849</v>
      </c>
      <c r="CT39" s="348">
        <f t="shared" si="9"/>
        <v>3499008</v>
      </c>
      <c r="CU39" s="347">
        <f>SUM(CU33:CU38)</f>
        <v>5478574</v>
      </c>
      <c r="CV39" s="350">
        <f t="shared" si="9"/>
        <v>5025579</v>
      </c>
      <c r="CW39" s="347">
        <f t="shared" ref="CW39:DC39" si="10">SUM(CW32:CW38)</f>
        <v>5124072</v>
      </c>
      <c r="CX39" s="350">
        <f t="shared" si="10"/>
        <v>4794938</v>
      </c>
      <c r="CY39" s="347">
        <f t="shared" si="10"/>
        <v>5124127</v>
      </c>
      <c r="CZ39" s="348">
        <f t="shared" si="10"/>
        <v>4669891</v>
      </c>
      <c r="DA39" s="347">
        <f t="shared" si="10"/>
        <v>4666494</v>
      </c>
      <c r="DB39" s="348">
        <f t="shared" si="10"/>
        <v>4212685</v>
      </c>
      <c r="DC39" s="347">
        <f t="shared" si="10"/>
        <v>4067658</v>
      </c>
      <c r="DD39" s="348">
        <f t="shared" si="9"/>
        <v>3713108</v>
      </c>
      <c r="DE39" s="347">
        <f>SUM(DE32:DE38)</f>
        <v>2829260</v>
      </c>
      <c r="DF39" s="348">
        <f t="shared" si="9"/>
        <v>2579618</v>
      </c>
      <c r="DG39" s="409"/>
      <c r="DH39" s="347">
        <f>SUM(DH32:DH38)</f>
        <v>2076932</v>
      </c>
      <c r="DI39" s="348">
        <f t="shared" ref="DI39" si="11">SUM(DI33:DI38)</f>
        <v>1674499</v>
      </c>
      <c r="DJ39" s="347">
        <f t="shared" ref="DJ39:EE39" si="12">SUM(DJ32:DJ38)</f>
        <v>1549245</v>
      </c>
      <c r="DK39" s="348">
        <f t="shared" si="12"/>
        <v>1451267</v>
      </c>
      <c r="DL39" s="347">
        <f t="shared" si="12"/>
        <v>3299775</v>
      </c>
      <c r="DM39" s="348">
        <f t="shared" si="12"/>
        <v>2814860</v>
      </c>
      <c r="DN39" s="347">
        <f t="shared" si="12"/>
        <v>3391938</v>
      </c>
      <c r="DO39" s="348">
        <f t="shared" si="12"/>
        <v>2999803</v>
      </c>
      <c r="DP39" s="347">
        <f t="shared" si="12"/>
        <v>3583116</v>
      </c>
      <c r="DQ39" s="348">
        <f t="shared" si="12"/>
        <v>3141674</v>
      </c>
      <c r="DR39" s="347">
        <f t="shared" si="12"/>
        <v>4306265</v>
      </c>
      <c r="DS39" s="348">
        <f t="shared" si="12"/>
        <v>3952635</v>
      </c>
      <c r="DT39" s="347">
        <f t="shared" si="12"/>
        <v>0</v>
      </c>
      <c r="DU39" s="348">
        <f t="shared" si="12"/>
        <v>0</v>
      </c>
      <c r="DV39" s="347">
        <f t="shared" si="12"/>
        <v>0</v>
      </c>
      <c r="DW39" s="348">
        <f t="shared" si="12"/>
        <v>0</v>
      </c>
      <c r="DX39" s="347">
        <f t="shared" si="12"/>
        <v>0</v>
      </c>
      <c r="DY39" s="348">
        <f t="shared" si="12"/>
        <v>0</v>
      </c>
      <c r="DZ39" s="347">
        <f t="shared" si="12"/>
        <v>0</v>
      </c>
      <c r="EA39" s="348">
        <f t="shared" si="12"/>
        <v>0</v>
      </c>
      <c r="EB39" s="347">
        <f t="shared" si="12"/>
        <v>0</v>
      </c>
      <c r="EC39" s="348">
        <f t="shared" si="12"/>
        <v>0</v>
      </c>
      <c r="ED39" s="347">
        <f t="shared" si="12"/>
        <v>0</v>
      </c>
      <c r="EE39" s="348">
        <f t="shared" si="12"/>
        <v>0</v>
      </c>
    </row>
    <row r="40" spans="1:135">
      <c r="A40" s="111"/>
      <c r="B40" s="106"/>
      <c r="C40" s="106"/>
      <c r="D40" s="106"/>
      <c r="E40" s="106"/>
      <c r="F40" s="106"/>
      <c r="G40" s="106"/>
      <c r="H40" s="106"/>
      <c r="I40" s="106"/>
      <c r="J40" s="106"/>
      <c r="K40" s="106"/>
      <c r="L40" s="106"/>
      <c r="M40" s="107"/>
      <c r="N40" s="105"/>
      <c r="O40" s="106"/>
      <c r="P40" s="106"/>
      <c r="Q40" s="106"/>
      <c r="R40" s="106"/>
      <c r="S40" s="106"/>
      <c r="T40" s="106"/>
      <c r="U40" s="106"/>
      <c r="V40" s="106"/>
      <c r="W40" s="106"/>
      <c r="X40" s="106"/>
      <c r="Y40" s="107"/>
      <c r="Z40" s="105"/>
      <c r="AA40" s="106"/>
      <c r="AB40" s="106"/>
      <c r="AC40" s="106"/>
      <c r="AD40" s="106"/>
      <c r="AE40" s="106"/>
      <c r="AF40" s="106"/>
      <c r="AG40" s="106"/>
      <c r="AH40" s="106"/>
      <c r="AI40" s="106"/>
      <c r="AJ40" s="59"/>
      <c r="AK40" s="103"/>
      <c r="AL40" s="104"/>
      <c r="AM40" s="59"/>
      <c r="AN40" s="59"/>
      <c r="AO40" s="59"/>
      <c r="AP40" s="59"/>
      <c r="AQ40" s="59"/>
      <c r="AR40" s="58"/>
      <c r="AS40" s="59"/>
      <c r="AT40" s="58"/>
      <c r="AU40" s="58"/>
      <c r="AV40" s="58"/>
      <c r="AW40" s="97"/>
      <c r="AX40" s="98"/>
      <c r="AY40" s="58"/>
      <c r="AZ40" s="59"/>
      <c r="BA40" s="58"/>
      <c r="BB40" s="58"/>
      <c r="BC40" s="59"/>
      <c r="BD40" s="59"/>
      <c r="BE40" s="59"/>
      <c r="BF40" s="59"/>
      <c r="BG40" s="58"/>
      <c r="BH40" s="59"/>
      <c r="BI40" s="59"/>
      <c r="BJ40" s="304"/>
      <c r="BK40" s="305"/>
      <c r="BL40" s="306"/>
      <c r="BM40" s="307"/>
      <c r="BN40" s="306"/>
      <c r="BO40" s="307"/>
      <c r="BP40" s="306"/>
      <c r="BQ40" s="307"/>
      <c r="BR40" s="306"/>
      <c r="BS40" s="307"/>
      <c r="BT40" s="306"/>
      <c r="BU40" s="307"/>
      <c r="BV40" s="306"/>
      <c r="BW40" s="307"/>
      <c r="BX40" s="306"/>
      <c r="BY40" s="307"/>
      <c r="BZ40" s="306"/>
      <c r="CA40" s="307"/>
      <c r="CB40" s="59"/>
      <c r="CC40" s="59"/>
      <c r="CD40" s="306"/>
      <c r="CE40" s="307"/>
      <c r="CF40" s="306"/>
      <c r="CG40" s="307"/>
      <c r="CH40" s="296"/>
      <c r="CI40" s="304"/>
      <c r="CJ40" s="305"/>
      <c r="CK40" s="306"/>
      <c r="CL40" s="308"/>
      <c r="CM40" s="309"/>
      <c r="CN40" s="308"/>
      <c r="CO40" s="309"/>
      <c r="CP40" s="308"/>
      <c r="CQ40" s="309"/>
      <c r="CR40" s="310"/>
      <c r="CS40" s="309"/>
      <c r="CT40" s="308"/>
      <c r="CU40" s="309"/>
      <c r="CV40" s="308"/>
      <c r="CW40" s="309"/>
      <c r="CX40" s="308"/>
      <c r="CY40" s="309"/>
      <c r="CZ40" s="308"/>
      <c r="DA40" s="309"/>
      <c r="DB40" s="308"/>
      <c r="DC40" s="309"/>
      <c r="DD40" s="308"/>
      <c r="DE40" s="309"/>
      <c r="DF40" s="308"/>
      <c r="DG40" s="409"/>
      <c r="DH40" s="309"/>
      <c r="DI40" s="308"/>
      <c r="DJ40" s="309"/>
      <c r="DK40" s="308"/>
      <c r="DL40" s="309"/>
      <c r="DM40" s="308"/>
      <c r="DN40" s="309"/>
      <c r="DO40" s="308"/>
      <c r="DP40" s="309"/>
      <c r="DQ40" s="308"/>
      <c r="DR40" s="309"/>
      <c r="DS40" s="308"/>
      <c r="DT40" s="309"/>
      <c r="DU40" s="308"/>
      <c r="DV40" s="309"/>
      <c r="DW40" s="308"/>
      <c r="DX40" s="309"/>
      <c r="DY40" s="308"/>
      <c r="DZ40" s="309"/>
      <c r="EA40" s="308"/>
      <c r="EB40" s="309"/>
      <c r="EC40" s="308"/>
      <c r="ED40" s="309"/>
      <c r="EE40" s="308"/>
    </row>
    <row r="41" spans="1:135">
      <c r="A41" s="174" t="s">
        <v>95</v>
      </c>
      <c r="B41" s="175">
        <v>520370</v>
      </c>
      <c r="C41" s="175">
        <v>1352118</v>
      </c>
      <c r="D41" s="175">
        <v>1950994</v>
      </c>
      <c r="E41" s="175">
        <v>1736929</v>
      </c>
      <c r="F41" s="175">
        <v>1725998</v>
      </c>
      <c r="G41" s="175">
        <v>1504290</v>
      </c>
      <c r="H41" s="175">
        <v>2739374</v>
      </c>
      <c r="I41" s="175">
        <v>2115803</v>
      </c>
      <c r="J41" s="175">
        <v>2517559</v>
      </c>
      <c r="K41" s="175">
        <v>1762732</v>
      </c>
      <c r="L41" s="175">
        <v>1692903</v>
      </c>
      <c r="M41" s="176">
        <v>1498181</v>
      </c>
      <c r="N41" s="177">
        <v>331329</v>
      </c>
      <c r="O41" s="175">
        <v>2060465</v>
      </c>
      <c r="P41" s="175">
        <v>1480722</v>
      </c>
      <c r="Q41" s="175">
        <v>1043835</v>
      </c>
      <c r="R41" s="175">
        <v>2251946</v>
      </c>
      <c r="S41" s="175">
        <v>1482653</v>
      </c>
      <c r="T41" s="175">
        <v>2695149</v>
      </c>
      <c r="U41" s="175">
        <v>1216013</v>
      </c>
      <c r="V41" s="175">
        <v>2509287</v>
      </c>
      <c r="W41" s="175">
        <v>2317274</v>
      </c>
      <c r="X41" s="175">
        <v>2742886</v>
      </c>
      <c r="Y41" s="176">
        <v>1685608</v>
      </c>
      <c r="Z41" s="177">
        <v>1378368</v>
      </c>
      <c r="AA41" s="175">
        <v>846867</v>
      </c>
      <c r="AB41" s="175">
        <v>1413947</v>
      </c>
      <c r="AC41" s="175">
        <v>1506009</v>
      </c>
      <c r="AD41" s="175">
        <v>1782248</v>
      </c>
      <c r="AE41" s="175">
        <v>2133659</v>
      </c>
      <c r="AF41" s="175">
        <v>3615264</v>
      </c>
      <c r="AG41" s="175">
        <v>2531600</v>
      </c>
      <c r="AH41" s="175">
        <v>1388562</v>
      </c>
      <c r="AI41" s="175">
        <v>2660543</v>
      </c>
      <c r="AJ41" s="178">
        <v>2401804</v>
      </c>
      <c r="AK41" s="179">
        <v>581678</v>
      </c>
      <c r="AL41" s="180">
        <v>1285811</v>
      </c>
      <c r="AM41" s="178">
        <v>860006</v>
      </c>
      <c r="AN41" s="178">
        <v>1863955</v>
      </c>
      <c r="AO41" s="178">
        <v>1319565</v>
      </c>
      <c r="AP41" s="178">
        <v>2747053</v>
      </c>
      <c r="AQ41" s="178">
        <v>1017367</v>
      </c>
      <c r="AR41" s="175">
        <v>3179275</v>
      </c>
      <c r="AS41" s="178">
        <v>2413142</v>
      </c>
      <c r="AT41" s="175">
        <v>2902468</v>
      </c>
      <c r="AU41" s="175">
        <v>2074370</v>
      </c>
      <c r="AV41" s="175">
        <v>1023608</v>
      </c>
      <c r="AW41" s="176">
        <v>1207947</v>
      </c>
      <c r="AX41" s="177">
        <v>1819296</v>
      </c>
      <c r="AY41" s="175">
        <v>1407308</v>
      </c>
      <c r="AZ41" s="178">
        <v>1421004</v>
      </c>
      <c r="BA41" s="175">
        <v>1517376</v>
      </c>
      <c r="BB41" s="175">
        <v>1869045</v>
      </c>
      <c r="BC41" s="178">
        <v>1236807</v>
      </c>
      <c r="BD41" s="178">
        <v>3666533</v>
      </c>
      <c r="BE41" s="178">
        <v>2743751</v>
      </c>
      <c r="BF41" s="178">
        <v>3146692</v>
      </c>
      <c r="BG41" s="175">
        <v>2497831</v>
      </c>
      <c r="BH41" s="178">
        <v>1458032</v>
      </c>
      <c r="BI41" s="178">
        <v>1772683</v>
      </c>
      <c r="BJ41" s="351">
        <v>1552460</v>
      </c>
      <c r="BK41" s="352">
        <v>1447347</v>
      </c>
      <c r="BL41" s="351">
        <v>950241</v>
      </c>
      <c r="BM41" s="352">
        <v>901023</v>
      </c>
      <c r="BN41" s="351">
        <v>2205890</v>
      </c>
      <c r="BO41" s="352">
        <v>1977293</v>
      </c>
      <c r="BP41" s="351">
        <v>2324761</v>
      </c>
      <c r="BQ41" s="352">
        <v>2172157</v>
      </c>
      <c r="BR41" s="351">
        <v>1889168</v>
      </c>
      <c r="BS41" s="352">
        <v>1786551</v>
      </c>
      <c r="BT41" s="351">
        <v>2285035</v>
      </c>
      <c r="BU41" s="352">
        <v>2118006</v>
      </c>
      <c r="BV41" s="351">
        <v>3728032</v>
      </c>
      <c r="BW41" s="352">
        <v>3515451</v>
      </c>
      <c r="BX41" s="351">
        <v>3409425</v>
      </c>
      <c r="BY41" s="352">
        <v>3267421</v>
      </c>
      <c r="BZ41" s="351">
        <v>3412942</v>
      </c>
      <c r="CA41" s="352">
        <v>3241079</v>
      </c>
      <c r="CB41" s="178">
        <v>2844975</v>
      </c>
      <c r="CC41" s="178">
        <v>2692422</v>
      </c>
      <c r="CD41" s="351">
        <v>722081</v>
      </c>
      <c r="CE41" s="352">
        <v>701866</v>
      </c>
      <c r="CF41" s="351">
        <v>2936306</v>
      </c>
      <c r="CG41" s="352">
        <v>2746088</v>
      </c>
      <c r="CH41" s="296"/>
      <c r="CI41" s="351">
        <v>1435859</v>
      </c>
      <c r="CJ41" s="352">
        <v>1368039</v>
      </c>
      <c r="CK41" s="351">
        <v>621722</v>
      </c>
      <c r="CL41" s="353">
        <v>585804</v>
      </c>
      <c r="CM41" s="354">
        <v>2728981</v>
      </c>
      <c r="CN41" s="353">
        <v>2489742</v>
      </c>
      <c r="CO41" s="354">
        <v>2182953</v>
      </c>
      <c r="CP41" s="353">
        <v>2058512</v>
      </c>
      <c r="CQ41" s="354">
        <v>2205143</v>
      </c>
      <c r="CR41" s="355">
        <v>2104947</v>
      </c>
      <c r="CS41" s="354">
        <v>2557153</v>
      </c>
      <c r="CT41" s="353">
        <v>2452564</v>
      </c>
      <c r="CU41" s="354">
        <v>3703607</v>
      </c>
      <c r="CV41" s="353">
        <v>3577731</v>
      </c>
      <c r="CW41" s="354">
        <v>3782398</v>
      </c>
      <c r="CX41" s="353">
        <v>3657939</v>
      </c>
      <c r="CY41" s="354">
        <v>3636127</v>
      </c>
      <c r="CZ41" s="353">
        <v>3455226</v>
      </c>
      <c r="DA41" s="354">
        <v>3060065</v>
      </c>
      <c r="DB41" s="353">
        <v>2906606</v>
      </c>
      <c r="DC41" s="354">
        <v>2004255</v>
      </c>
      <c r="DD41" s="353">
        <v>1855291</v>
      </c>
      <c r="DE41" s="354">
        <v>1910064</v>
      </c>
      <c r="DF41" s="353">
        <v>1772033</v>
      </c>
      <c r="DG41" s="409"/>
      <c r="DH41" s="354">
        <v>1472061</v>
      </c>
      <c r="DI41" s="353">
        <v>1395015</v>
      </c>
      <c r="DJ41" s="354">
        <v>603358</v>
      </c>
      <c r="DK41" s="353">
        <v>578187</v>
      </c>
      <c r="DL41" s="354">
        <v>2906855</v>
      </c>
      <c r="DM41" s="353">
        <v>2669821</v>
      </c>
      <c r="DN41" s="354">
        <v>2270146</v>
      </c>
      <c r="DO41" s="353">
        <v>2147477</v>
      </c>
      <c r="DP41" s="354">
        <v>2107360</v>
      </c>
      <c r="DQ41" s="353">
        <v>1981317</v>
      </c>
      <c r="DR41" s="354">
        <v>2591014</v>
      </c>
      <c r="DS41" s="353">
        <v>2455649</v>
      </c>
      <c r="DT41" s="354"/>
      <c r="DU41" s="353"/>
      <c r="DV41" s="354"/>
      <c r="DW41" s="353"/>
      <c r="DX41" s="354"/>
      <c r="DY41" s="353"/>
      <c r="DZ41" s="354"/>
      <c r="EA41" s="353"/>
      <c r="EB41" s="354"/>
      <c r="EC41" s="353"/>
      <c r="ED41" s="354"/>
      <c r="EE41" s="353"/>
    </row>
    <row r="42" spans="1:135">
      <c r="A42" s="174" t="s">
        <v>96</v>
      </c>
      <c r="B42" s="175">
        <v>14250</v>
      </c>
      <c r="C42" s="175">
        <v>28599</v>
      </c>
      <c r="D42" s="175">
        <v>53818</v>
      </c>
      <c r="E42" s="175">
        <v>80859</v>
      </c>
      <c r="F42" s="175">
        <v>43181</v>
      </c>
      <c r="G42" s="175">
        <v>74518</v>
      </c>
      <c r="H42" s="175">
        <v>302991</v>
      </c>
      <c r="I42" s="175">
        <v>406751</v>
      </c>
      <c r="J42" s="175">
        <v>380570</v>
      </c>
      <c r="K42" s="175">
        <v>242176</v>
      </c>
      <c r="L42" s="175">
        <v>195705</v>
      </c>
      <c r="M42" s="176">
        <v>92298</v>
      </c>
      <c r="N42" s="177">
        <v>34085</v>
      </c>
      <c r="O42" s="175">
        <v>98492</v>
      </c>
      <c r="P42" s="175">
        <v>72164</v>
      </c>
      <c r="Q42" s="175">
        <v>40682</v>
      </c>
      <c r="R42" s="175">
        <v>59968</v>
      </c>
      <c r="S42" s="175">
        <v>101561</v>
      </c>
      <c r="T42" s="175">
        <v>251109</v>
      </c>
      <c r="U42" s="175">
        <v>87805</v>
      </c>
      <c r="V42" s="175">
        <v>412415</v>
      </c>
      <c r="W42" s="175">
        <v>369244</v>
      </c>
      <c r="X42" s="175">
        <v>285982</v>
      </c>
      <c r="Y42" s="176">
        <v>171278</v>
      </c>
      <c r="Z42" s="177">
        <v>111816</v>
      </c>
      <c r="AA42" s="175">
        <v>43615</v>
      </c>
      <c r="AB42" s="175">
        <v>39533</v>
      </c>
      <c r="AC42" s="175">
        <v>66110</v>
      </c>
      <c r="AD42" s="175">
        <v>53479</v>
      </c>
      <c r="AE42" s="175">
        <v>79784</v>
      </c>
      <c r="AF42" s="175">
        <v>485892</v>
      </c>
      <c r="AG42" s="175">
        <v>392802</v>
      </c>
      <c r="AH42" s="175">
        <v>89796</v>
      </c>
      <c r="AI42" s="175">
        <v>461344</v>
      </c>
      <c r="AJ42" s="178">
        <v>350647</v>
      </c>
      <c r="AK42" s="179">
        <v>122508</v>
      </c>
      <c r="AL42" s="180">
        <v>103096</v>
      </c>
      <c r="AM42" s="178">
        <v>55824</v>
      </c>
      <c r="AN42" s="178">
        <v>68389</v>
      </c>
      <c r="AO42" s="178">
        <v>74814</v>
      </c>
      <c r="AP42" s="178">
        <v>134976</v>
      </c>
      <c r="AQ42" s="178">
        <v>20135</v>
      </c>
      <c r="AR42" s="175">
        <v>391394</v>
      </c>
      <c r="AS42" s="178">
        <v>342866</v>
      </c>
      <c r="AT42" s="175">
        <v>453120</v>
      </c>
      <c r="AU42" s="175">
        <v>381589</v>
      </c>
      <c r="AV42" s="175">
        <v>90049</v>
      </c>
      <c r="AW42" s="176">
        <v>134047</v>
      </c>
      <c r="AX42" s="177">
        <v>178624</v>
      </c>
      <c r="AY42" s="175">
        <v>52661</v>
      </c>
      <c r="AZ42" s="178">
        <v>76654</v>
      </c>
      <c r="BA42" s="175">
        <v>138293</v>
      </c>
      <c r="BB42" s="175">
        <v>60182</v>
      </c>
      <c r="BC42" s="178">
        <v>11110</v>
      </c>
      <c r="BD42" s="178">
        <v>462981</v>
      </c>
      <c r="BE42" s="178">
        <v>326167</v>
      </c>
      <c r="BF42" s="178">
        <v>479599</v>
      </c>
      <c r="BG42" s="175">
        <v>635230</v>
      </c>
      <c r="BH42" s="178">
        <v>146660</v>
      </c>
      <c r="BI42" s="178">
        <v>55888</v>
      </c>
      <c r="BJ42" s="351">
        <v>87443</v>
      </c>
      <c r="BK42" s="352">
        <v>86922</v>
      </c>
      <c r="BL42" s="351">
        <v>39682</v>
      </c>
      <c r="BM42" s="352">
        <v>39374</v>
      </c>
      <c r="BN42" s="351">
        <v>77533</v>
      </c>
      <c r="BO42" s="352">
        <v>76495</v>
      </c>
      <c r="BP42" s="351">
        <v>76767</v>
      </c>
      <c r="BQ42" s="352">
        <v>75224</v>
      </c>
      <c r="BR42" s="351">
        <v>39705</v>
      </c>
      <c r="BS42" s="352">
        <v>38901</v>
      </c>
      <c r="BT42" s="351">
        <v>102698</v>
      </c>
      <c r="BU42" s="352">
        <v>98725</v>
      </c>
      <c r="BV42" s="351">
        <v>441561</v>
      </c>
      <c r="BW42" s="352">
        <v>432519</v>
      </c>
      <c r="BX42" s="351">
        <v>447318</v>
      </c>
      <c r="BY42" s="352">
        <v>437423</v>
      </c>
      <c r="BZ42" s="351">
        <v>385424</v>
      </c>
      <c r="CA42" s="352">
        <v>379813</v>
      </c>
      <c r="CB42" s="178">
        <v>730283</v>
      </c>
      <c r="CC42" s="178">
        <v>725783</v>
      </c>
      <c r="CD42" s="351">
        <v>134653</v>
      </c>
      <c r="CE42" s="352">
        <v>131805</v>
      </c>
      <c r="CF42" s="351">
        <v>57087</v>
      </c>
      <c r="CG42" s="352">
        <v>56761</v>
      </c>
      <c r="CH42" s="296"/>
      <c r="CI42" s="351">
        <v>98157</v>
      </c>
      <c r="CJ42" s="352">
        <v>97297</v>
      </c>
      <c r="CK42" s="351">
        <v>85262</v>
      </c>
      <c r="CL42" s="353">
        <v>83588</v>
      </c>
      <c r="CM42" s="354">
        <v>50237</v>
      </c>
      <c r="CN42" s="353">
        <v>48867</v>
      </c>
      <c r="CO42" s="354">
        <v>98492</v>
      </c>
      <c r="CP42" s="353">
        <v>92208</v>
      </c>
      <c r="CQ42" s="354">
        <v>51955</v>
      </c>
      <c r="CR42" s="355">
        <v>50917</v>
      </c>
      <c r="CS42" s="354">
        <v>107243</v>
      </c>
      <c r="CT42" s="353">
        <v>104921</v>
      </c>
      <c r="CU42" s="354">
        <v>388053</v>
      </c>
      <c r="CV42" s="353">
        <v>383202</v>
      </c>
      <c r="CW42" s="354">
        <v>479919</v>
      </c>
      <c r="CX42" s="353">
        <v>476031</v>
      </c>
      <c r="CY42" s="354">
        <v>311173</v>
      </c>
      <c r="CZ42" s="353">
        <v>301037</v>
      </c>
      <c r="DA42" s="354">
        <v>950898</v>
      </c>
      <c r="DB42" s="353">
        <v>942744</v>
      </c>
      <c r="DC42" s="354">
        <v>148706</v>
      </c>
      <c r="DD42" s="353">
        <v>144539</v>
      </c>
      <c r="DE42" s="354">
        <v>47888</v>
      </c>
      <c r="DF42" s="353">
        <v>45676</v>
      </c>
      <c r="DG42" s="409"/>
      <c r="DH42" s="354">
        <v>65074</v>
      </c>
      <c r="DI42" s="353">
        <v>53894</v>
      </c>
      <c r="DJ42" s="354">
        <v>79816</v>
      </c>
      <c r="DK42" s="353">
        <v>77802</v>
      </c>
      <c r="DL42" s="354">
        <v>35553</v>
      </c>
      <c r="DM42" s="353">
        <v>34582</v>
      </c>
      <c r="DN42" s="354">
        <v>92160</v>
      </c>
      <c r="DO42" s="353">
        <v>91110</v>
      </c>
      <c r="DP42" s="354">
        <v>51299</v>
      </c>
      <c r="DQ42" s="353">
        <v>50026</v>
      </c>
      <c r="DR42" s="354">
        <v>122407</v>
      </c>
      <c r="DS42" s="353">
        <v>119734</v>
      </c>
      <c r="DT42" s="354"/>
      <c r="DU42" s="353"/>
      <c r="DV42" s="354"/>
      <c r="DW42" s="353"/>
      <c r="DX42" s="354"/>
      <c r="DY42" s="353"/>
      <c r="DZ42" s="354"/>
      <c r="EA42" s="353"/>
      <c r="EB42" s="354"/>
      <c r="EC42" s="353"/>
      <c r="ED42" s="354"/>
      <c r="EE42" s="353"/>
    </row>
    <row r="43" spans="1:135">
      <c r="A43" s="174" t="s">
        <v>97</v>
      </c>
      <c r="B43" s="175">
        <v>55695</v>
      </c>
      <c r="C43" s="175">
        <v>65343</v>
      </c>
      <c r="D43" s="175">
        <v>73996</v>
      </c>
      <c r="E43" s="175">
        <v>80397</v>
      </c>
      <c r="F43" s="175">
        <v>99876</v>
      </c>
      <c r="G43" s="175">
        <v>120611</v>
      </c>
      <c r="H43" s="175">
        <v>175930</v>
      </c>
      <c r="I43" s="175">
        <v>177044</v>
      </c>
      <c r="J43" s="175">
        <v>148695</v>
      </c>
      <c r="K43" s="175">
        <v>229194</v>
      </c>
      <c r="L43" s="175">
        <v>124109</v>
      </c>
      <c r="M43" s="176">
        <v>96786</v>
      </c>
      <c r="N43" s="177">
        <v>75937</v>
      </c>
      <c r="O43" s="175">
        <v>138780</v>
      </c>
      <c r="P43" s="175">
        <v>100685</v>
      </c>
      <c r="Q43" s="175">
        <v>121988</v>
      </c>
      <c r="R43" s="175">
        <v>136916</v>
      </c>
      <c r="S43" s="175">
        <v>155555</v>
      </c>
      <c r="T43" s="175">
        <v>244638</v>
      </c>
      <c r="U43" s="175">
        <v>216772</v>
      </c>
      <c r="V43" s="175">
        <v>341211</v>
      </c>
      <c r="W43" s="175">
        <v>264873</v>
      </c>
      <c r="X43" s="175">
        <v>176272</v>
      </c>
      <c r="Y43" s="176">
        <v>81861</v>
      </c>
      <c r="Z43" s="177">
        <v>82092</v>
      </c>
      <c r="AA43" s="175">
        <v>110754</v>
      </c>
      <c r="AB43" s="175">
        <v>68472</v>
      </c>
      <c r="AC43" s="175">
        <v>115643</v>
      </c>
      <c r="AD43" s="175">
        <v>140884</v>
      </c>
      <c r="AE43" s="175">
        <v>253191</v>
      </c>
      <c r="AF43" s="175">
        <v>313195</v>
      </c>
      <c r="AG43" s="175">
        <v>294435</v>
      </c>
      <c r="AH43" s="175">
        <v>271386</v>
      </c>
      <c r="AI43" s="175">
        <v>293491</v>
      </c>
      <c r="AJ43" s="178">
        <v>171371</v>
      </c>
      <c r="AK43" s="179">
        <v>48212</v>
      </c>
      <c r="AL43" s="180">
        <v>189989</v>
      </c>
      <c r="AM43" s="178">
        <v>27793</v>
      </c>
      <c r="AN43" s="178">
        <v>198919</v>
      </c>
      <c r="AO43" s="178">
        <v>121040</v>
      </c>
      <c r="AP43" s="178">
        <v>183024</v>
      </c>
      <c r="AQ43" s="178">
        <v>183251</v>
      </c>
      <c r="AR43" s="175">
        <v>278068</v>
      </c>
      <c r="AS43" s="178">
        <v>309122</v>
      </c>
      <c r="AT43" s="175">
        <v>300620</v>
      </c>
      <c r="AU43" s="175">
        <v>273492</v>
      </c>
      <c r="AV43" s="175">
        <v>131292</v>
      </c>
      <c r="AW43" s="176">
        <v>32590</v>
      </c>
      <c r="AX43" s="177">
        <v>228391</v>
      </c>
      <c r="AY43" s="175">
        <v>93723</v>
      </c>
      <c r="AZ43" s="178">
        <v>94035</v>
      </c>
      <c r="BA43" s="175">
        <v>137977</v>
      </c>
      <c r="BB43" s="175">
        <v>163970</v>
      </c>
      <c r="BC43" s="178">
        <v>191608</v>
      </c>
      <c r="BD43" s="178">
        <v>321529</v>
      </c>
      <c r="BE43" s="178">
        <v>391535</v>
      </c>
      <c r="BF43" s="178">
        <v>375755</v>
      </c>
      <c r="BG43" s="175">
        <v>329817</v>
      </c>
      <c r="BH43" s="178">
        <v>165639</v>
      </c>
      <c r="BI43" s="178">
        <v>126405</v>
      </c>
      <c r="BJ43" s="351">
        <v>163128</v>
      </c>
      <c r="BK43" s="352">
        <v>143274</v>
      </c>
      <c r="BL43" s="351">
        <v>114604</v>
      </c>
      <c r="BM43" s="352">
        <v>109288</v>
      </c>
      <c r="BN43" s="351">
        <v>135380</v>
      </c>
      <c r="BO43" s="352">
        <v>130676</v>
      </c>
      <c r="BP43" s="351">
        <v>165395</v>
      </c>
      <c r="BQ43" s="352">
        <v>144059</v>
      </c>
      <c r="BR43" s="351">
        <v>183196</v>
      </c>
      <c r="BS43" s="352">
        <v>179217</v>
      </c>
      <c r="BT43" s="351">
        <v>75733</v>
      </c>
      <c r="BU43" s="352">
        <v>72159</v>
      </c>
      <c r="BV43" s="351">
        <v>519805</v>
      </c>
      <c r="BW43" s="352">
        <v>516389</v>
      </c>
      <c r="BX43" s="351">
        <v>454097</v>
      </c>
      <c r="BY43" s="352">
        <v>450682</v>
      </c>
      <c r="BZ43" s="351">
        <v>372502</v>
      </c>
      <c r="CA43" s="352">
        <v>368419</v>
      </c>
      <c r="CB43" s="178">
        <v>374436</v>
      </c>
      <c r="CC43" s="178">
        <v>333229</v>
      </c>
      <c r="CD43" s="351">
        <v>196118</v>
      </c>
      <c r="CE43" s="352">
        <v>195455</v>
      </c>
      <c r="CF43" s="351">
        <v>128931</v>
      </c>
      <c r="CG43" s="352">
        <v>124781</v>
      </c>
      <c r="CH43" s="296"/>
      <c r="CI43" s="351">
        <v>190588</v>
      </c>
      <c r="CJ43" s="352">
        <v>182217</v>
      </c>
      <c r="CK43" s="351">
        <v>253343</v>
      </c>
      <c r="CL43" s="353">
        <v>249253</v>
      </c>
      <c r="CM43" s="354">
        <v>148887</v>
      </c>
      <c r="CN43" s="353">
        <v>144331</v>
      </c>
      <c r="CO43" s="354">
        <v>-27473</v>
      </c>
      <c r="CP43" s="353">
        <v>-29715</v>
      </c>
      <c r="CQ43" s="354">
        <v>287677</v>
      </c>
      <c r="CR43" s="355">
        <v>285965</v>
      </c>
      <c r="CS43" s="354">
        <v>262122</v>
      </c>
      <c r="CT43" s="353">
        <v>258982</v>
      </c>
      <c r="CU43" s="354">
        <v>380864</v>
      </c>
      <c r="CV43" s="353">
        <v>377610</v>
      </c>
      <c r="CW43" s="354">
        <v>475314</v>
      </c>
      <c r="CX43" s="353">
        <v>471729</v>
      </c>
      <c r="CY43" s="354">
        <v>432236</v>
      </c>
      <c r="CZ43" s="353">
        <v>427832</v>
      </c>
      <c r="DA43" s="354">
        <v>420423</v>
      </c>
      <c r="DB43" s="353">
        <v>401892</v>
      </c>
      <c r="DC43" s="354">
        <v>223486</v>
      </c>
      <c r="DD43" s="353">
        <v>219859</v>
      </c>
      <c r="DE43" s="354">
        <v>166519</v>
      </c>
      <c r="DF43" s="353">
        <v>164866</v>
      </c>
      <c r="DG43" s="409"/>
      <c r="DH43" s="354">
        <v>65250</v>
      </c>
      <c r="DI43" s="353">
        <v>62868</v>
      </c>
      <c r="DJ43" s="354">
        <v>231682</v>
      </c>
      <c r="DK43" s="353">
        <v>228947</v>
      </c>
      <c r="DL43" s="354">
        <v>180399</v>
      </c>
      <c r="DM43" s="353">
        <v>178060</v>
      </c>
      <c r="DN43" s="354">
        <v>200378</v>
      </c>
      <c r="DO43" s="353">
        <v>197618</v>
      </c>
      <c r="DP43" s="354">
        <v>143158</v>
      </c>
      <c r="DQ43" s="353">
        <v>141058</v>
      </c>
      <c r="DR43" s="354">
        <v>336043</v>
      </c>
      <c r="DS43" s="353">
        <v>331500</v>
      </c>
      <c r="DT43" s="354"/>
      <c r="DU43" s="353"/>
      <c r="DV43" s="354"/>
      <c r="DW43" s="353"/>
      <c r="DX43" s="354"/>
      <c r="DY43" s="353"/>
      <c r="DZ43" s="354"/>
      <c r="EA43" s="353"/>
      <c r="EB43" s="354"/>
      <c r="EC43" s="353"/>
      <c r="ED43" s="354"/>
      <c r="EE43" s="353"/>
    </row>
    <row r="44" spans="1:135">
      <c r="A44" s="174" t="s">
        <v>98</v>
      </c>
      <c r="B44" s="175">
        <v>35456</v>
      </c>
      <c r="C44" s="175">
        <v>26307</v>
      </c>
      <c r="D44" s="175">
        <v>34301</v>
      </c>
      <c r="E44" s="175">
        <v>54399</v>
      </c>
      <c r="F44" s="175">
        <v>36005</v>
      </c>
      <c r="G44" s="175">
        <v>43225</v>
      </c>
      <c r="H44" s="175">
        <v>144978</v>
      </c>
      <c r="I44" s="175">
        <v>81670</v>
      </c>
      <c r="J44" s="175">
        <v>87580</v>
      </c>
      <c r="K44" s="175">
        <v>116170</v>
      </c>
      <c r="L44" s="175">
        <v>60040</v>
      </c>
      <c r="M44" s="176">
        <v>50631</v>
      </c>
      <c r="N44" s="177">
        <v>30447</v>
      </c>
      <c r="O44" s="175">
        <v>54013</v>
      </c>
      <c r="P44" s="175">
        <v>15016</v>
      </c>
      <c r="Q44" s="175">
        <v>41873</v>
      </c>
      <c r="R44" s="175">
        <v>39043</v>
      </c>
      <c r="S44" s="175">
        <v>46365</v>
      </c>
      <c r="T44" s="175">
        <v>131804</v>
      </c>
      <c r="U44" s="175">
        <v>46959</v>
      </c>
      <c r="V44" s="175">
        <v>99762</v>
      </c>
      <c r="W44" s="175">
        <v>86264</v>
      </c>
      <c r="X44" s="175">
        <v>166548</v>
      </c>
      <c r="Y44" s="176">
        <v>62209</v>
      </c>
      <c r="Z44" s="177">
        <v>48009</v>
      </c>
      <c r="AA44" s="175">
        <v>65597</v>
      </c>
      <c r="AB44" s="175">
        <v>11188</v>
      </c>
      <c r="AC44" s="175">
        <v>44580</v>
      </c>
      <c r="AD44" s="175">
        <v>53413</v>
      </c>
      <c r="AE44" s="175">
        <v>83270</v>
      </c>
      <c r="AF44" s="175">
        <v>191576</v>
      </c>
      <c r="AG44" s="175">
        <v>120758</v>
      </c>
      <c r="AH44" s="175">
        <v>80668</v>
      </c>
      <c r="AI44" s="175">
        <v>233551</v>
      </c>
      <c r="AJ44" s="178">
        <v>112210</v>
      </c>
      <c r="AK44" s="179">
        <v>34567</v>
      </c>
      <c r="AL44" s="180">
        <v>61207</v>
      </c>
      <c r="AM44" s="178">
        <v>28681</v>
      </c>
      <c r="AN44" s="178">
        <v>33728</v>
      </c>
      <c r="AO44" s="178">
        <v>49511</v>
      </c>
      <c r="AP44" s="178">
        <v>62230</v>
      </c>
      <c r="AQ44" s="178">
        <v>38728</v>
      </c>
      <c r="AR44" s="175">
        <v>143547</v>
      </c>
      <c r="AS44" s="178">
        <v>124505</v>
      </c>
      <c r="AT44" s="175">
        <v>111182</v>
      </c>
      <c r="AU44" s="175">
        <v>126758</v>
      </c>
      <c r="AV44" s="175">
        <v>112871</v>
      </c>
      <c r="AW44" s="176">
        <v>44774</v>
      </c>
      <c r="AX44" s="177">
        <v>62737</v>
      </c>
      <c r="AY44" s="175">
        <v>37933</v>
      </c>
      <c r="AZ44" s="178">
        <v>30266</v>
      </c>
      <c r="BA44" s="175">
        <v>37902</v>
      </c>
      <c r="BB44" s="175">
        <v>45462</v>
      </c>
      <c r="BC44" s="178">
        <v>66319</v>
      </c>
      <c r="BD44" s="178">
        <v>151046</v>
      </c>
      <c r="BE44" s="178">
        <v>101819</v>
      </c>
      <c r="BF44" s="178">
        <v>87053</v>
      </c>
      <c r="BG44" s="175">
        <v>212201</v>
      </c>
      <c r="BH44" s="178">
        <v>51367</v>
      </c>
      <c r="BI44" s="178">
        <v>40732</v>
      </c>
      <c r="BJ44" s="351">
        <v>79797</v>
      </c>
      <c r="BK44" s="352">
        <v>79626</v>
      </c>
      <c r="BL44" s="351">
        <v>25032</v>
      </c>
      <c r="BM44" s="352">
        <v>24986</v>
      </c>
      <c r="BN44" s="351">
        <v>13504</v>
      </c>
      <c r="BO44" s="352">
        <v>13008</v>
      </c>
      <c r="BP44" s="351">
        <v>35805</v>
      </c>
      <c r="BQ44" s="352">
        <v>35499</v>
      </c>
      <c r="BR44" s="351">
        <v>50166</v>
      </c>
      <c r="BS44" s="352">
        <v>49038</v>
      </c>
      <c r="BT44" s="351">
        <v>64910</v>
      </c>
      <c r="BU44" s="352">
        <v>64027</v>
      </c>
      <c r="BV44" s="351">
        <v>135447</v>
      </c>
      <c r="BW44" s="352">
        <v>133029</v>
      </c>
      <c r="BX44" s="351">
        <v>98896</v>
      </c>
      <c r="BY44" s="352">
        <v>97177</v>
      </c>
      <c r="BZ44" s="351">
        <v>68724</v>
      </c>
      <c r="CA44" s="352">
        <v>67807</v>
      </c>
      <c r="CB44" s="178">
        <v>174145</v>
      </c>
      <c r="CC44" s="178">
        <v>159614</v>
      </c>
      <c r="CD44" s="351">
        <v>109025</v>
      </c>
      <c r="CE44" s="352">
        <v>104044</v>
      </c>
      <c r="CF44" s="351">
        <v>60599</v>
      </c>
      <c r="CG44" s="352">
        <v>57053</v>
      </c>
      <c r="CH44" s="296"/>
      <c r="CI44" s="351">
        <v>88734</v>
      </c>
      <c r="CJ44" s="352">
        <v>79229</v>
      </c>
      <c r="CK44" s="351">
        <v>31979</v>
      </c>
      <c r="CL44" s="353">
        <v>31271</v>
      </c>
      <c r="CM44" s="354">
        <v>42563</v>
      </c>
      <c r="CN44" s="353">
        <v>42227</v>
      </c>
      <c r="CO44" s="354">
        <v>58756</v>
      </c>
      <c r="CP44" s="353">
        <v>52443</v>
      </c>
      <c r="CQ44" s="354">
        <v>72100</v>
      </c>
      <c r="CR44" s="355">
        <v>66524</v>
      </c>
      <c r="CS44" s="354">
        <v>101145</v>
      </c>
      <c r="CT44" s="353">
        <v>98374</v>
      </c>
      <c r="CU44" s="354">
        <v>192218</v>
      </c>
      <c r="CV44" s="353">
        <v>191207</v>
      </c>
      <c r="CW44" s="354">
        <v>103002</v>
      </c>
      <c r="CX44" s="353">
        <v>99402</v>
      </c>
      <c r="CY44" s="354">
        <v>126326</v>
      </c>
      <c r="CZ44" s="353">
        <v>119151</v>
      </c>
      <c r="DA44" s="354">
        <v>177234</v>
      </c>
      <c r="DB44" s="353">
        <v>173176</v>
      </c>
      <c r="DC44" s="354">
        <v>103788</v>
      </c>
      <c r="DD44" s="353">
        <v>99020</v>
      </c>
      <c r="DE44" s="354">
        <v>39407</v>
      </c>
      <c r="DF44" s="353">
        <v>37228</v>
      </c>
      <c r="DG44" s="409"/>
      <c r="DH44" s="354">
        <v>70366</v>
      </c>
      <c r="DI44" s="353">
        <v>68835</v>
      </c>
      <c r="DJ44" s="354">
        <v>37494</v>
      </c>
      <c r="DK44" s="353">
        <v>36984</v>
      </c>
      <c r="DL44" s="354">
        <v>54900</v>
      </c>
      <c r="DM44" s="353">
        <v>54682</v>
      </c>
      <c r="DN44" s="354">
        <v>43038</v>
      </c>
      <c r="DO44" s="353">
        <v>42660</v>
      </c>
      <c r="DP44" s="354">
        <v>39176</v>
      </c>
      <c r="DQ44" s="353">
        <v>38317</v>
      </c>
      <c r="DR44" s="354">
        <v>63343</v>
      </c>
      <c r="DS44" s="353">
        <v>60974</v>
      </c>
      <c r="DT44" s="354"/>
      <c r="DU44" s="353"/>
      <c r="DV44" s="354"/>
      <c r="DW44" s="353"/>
      <c r="DX44" s="354"/>
      <c r="DY44" s="353"/>
      <c r="DZ44" s="354"/>
      <c r="EA44" s="353"/>
      <c r="EB44" s="354"/>
      <c r="EC44" s="353"/>
      <c r="ED44" s="354"/>
      <c r="EE44" s="353"/>
    </row>
    <row r="45" spans="1:135">
      <c r="A45" s="174" t="s">
        <v>99</v>
      </c>
      <c r="B45" s="175">
        <v>12905</v>
      </c>
      <c r="C45" s="175">
        <v>16105</v>
      </c>
      <c r="D45" s="175">
        <v>19313</v>
      </c>
      <c r="E45" s="175">
        <v>13964</v>
      </c>
      <c r="F45" s="175">
        <v>18236</v>
      </c>
      <c r="G45" s="175">
        <v>22185</v>
      </c>
      <c r="H45" s="175">
        <v>45754</v>
      </c>
      <c r="I45" s="175">
        <v>63147</v>
      </c>
      <c r="J45" s="175">
        <v>37426</v>
      </c>
      <c r="K45" s="175">
        <v>12836</v>
      </c>
      <c r="L45" s="175">
        <v>60161</v>
      </c>
      <c r="M45" s="176">
        <v>13259</v>
      </c>
      <c r="N45" s="177">
        <v>0</v>
      </c>
      <c r="O45" s="175">
        <v>13302</v>
      </c>
      <c r="P45" s="175">
        <v>15431</v>
      </c>
      <c r="Q45" s="175">
        <v>5658</v>
      </c>
      <c r="R45" s="175">
        <v>14828</v>
      </c>
      <c r="S45" s="175">
        <v>6385</v>
      </c>
      <c r="T45" s="175">
        <v>35991</v>
      </c>
      <c r="U45" s="175">
        <v>46183</v>
      </c>
      <c r="V45" s="175">
        <v>63274</v>
      </c>
      <c r="W45" s="175">
        <v>22837</v>
      </c>
      <c r="X45" s="175">
        <v>26682</v>
      </c>
      <c r="Y45" s="176">
        <v>11086</v>
      </c>
      <c r="Z45" s="177">
        <v>18998</v>
      </c>
      <c r="AA45" s="175">
        <v>1019</v>
      </c>
      <c r="AB45" s="175">
        <v>8133</v>
      </c>
      <c r="AC45" s="175">
        <v>7823</v>
      </c>
      <c r="AD45" s="175">
        <v>23547</v>
      </c>
      <c r="AE45" s="175">
        <v>22595</v>
      </c>
      <c r="AF45" s="175">
        <v>63303</v>
      </c>
      <c r="AG45" s="175">
        <v>63306</v>
      </c>
      <c r="AH45" s="175">
        <v>8164</v>
      </c>
      <c r="AI45" s="175">
        <v>75341</v>
      </c>
      <c r="AJ45" s="178">
        <v>21810</v>
      </c>
      <c r="AK45" s="179">
        <v>3046</v>
      </c>
      <c r="AL45" s="180">
        <v>17483</v>
      </c>
      <c r="AM45" s="178">
        <v>9005</v>
      </c>
      <c r="AN45" s="178">
        <v>14501</v>
      </c>
      <c r="AO45" s="178">
        <v>18762</v>
      </c>
      <c r="AP45" s="178">
        <v>30048</v>
      </c>
      <c r="AQ45" s="178">
        <v>10938</v>
      </c>
      <c r="AR45" s="175">
        <v>79902</v>
      </c>
      <c r="AS45" s="178">
        <v>53597</v>
      </c>
      <c r="AT45" s="175">
        <v>13909</v>
      </c>
      <c r="AU45" s="175">
        <v>370582</v>
      </c>
      <c r="AV45" s="175">
        <v>37058</v>
      </c>
      <c r="AW45" s="176">
        <v>25375</v>
      </c>
      <c r="AX45" s="177">
        <v>38034</v>
      </c>
      <c r="AY45" s="175">
        <v>51347</v>
      </c>
      <c r="AZ45" s="178">
        <v>18901</v>
      </c>
      <c r="BA45" s="175">
        <v>12532</v>
      </c>
      <c r="BB45" s="175">
        <v>69465</v>
      </c>
      <c r="BC45" s="178">
        <v>7447</v>
      </c>
      <c r="BD45" s="178">
        <v>69530</v>
      </c>
      <c r="BE45" s="178">
        <v>6080</v>
      </c>
      <c r="BF45" s="178">
        <v>22835</v>
      </c>
      <c r="BG45" s="175">
        <v>71637</v>
      </c>
      <c r="BH45" s="178">
        <v>22366</v>
      </c>
      <c r="BI45" s="178">
        <v>26009</v>
      </c>
      <c r="BJ45" s="351">
        <v>17898</v>
      </c>
      <c r="BK45" s="352">
        <v>15563</v>
      </c>
      <c r="BL45" s="351">
        <v>20577</v>
      </c>
      <c r="BM45" s="352">
        <v>20017</v>
      </c>
      <c r="BN45" s="351">
        <v>47784</v>
      </c>
      <c r="BO45" s="352">
        <v>45934</v>
      </c>
      <c r="BP45" s="351">
        <v>50105</v>
      </c>
      <c r="BQ45" s="352">
        <v>48995</v>
      </c>
      <c r="BR45" s="351">
        <v>23720</v>
      </c>
      <c r="BS45" s="352">
        <v>22760</v>
      </c>
      <c r="BT45" s="351">
        <v>37549</v>
      </c>
      <c r="BU45" s="352">
        <v>36649</v>
      </c>
      <c r="BV45" s="351">
        <v>57235</v>
      </c>
      <c r="BW45" s="352">
        <v>56755</v>
      </c>
      <c r="BX45" s="351">
        <v>74555</v>
      </c>
      <c r="BY45" s="352">
        <v>74555</v>
      </c>
      <c r="BZ45" s="351">
        <v>56123</v>
      </c>
      <c r="CA45" s="352">
        <v>55583</v>
      </c>
      <c r="CB45" s="178">
        <v>57021</v>
      </c>
      <c r="CC45" s="178">
        <v>54772</v>
      </c>
      <c r="CD45" s="351">
        <v>37331</v>
      </c>
      <c r="CE45" s="352">
        <v>36311</v>
      </c>
      <c r="CF45" s="351">
        <v>-20649</v>
      </c>
      <c r="CG45" s="352">
        <v>-20699</v>
      </c>
      <c r="CH45" s="296"/>
      <c r="CI45" s="351">
        <v>27891</v>
      </c>
      <c r="CJ45" s="352">
        <v>26882</v>
      </c>
      <c r="CK45" s="351">
        <v>23648</v>
      </c>
      <c r="CL45" s="353">
        <v>23278</v>
      </c>
      <c r="CM45" s="354">
        <v>18824</v>
      </c>
      <c r="CN45" s="353">
        <v>17754</v>
      </c>
      <c r="CO45" s="354">
        <v>50069</v>
      </c>
      <c r="CP45" s="353">
        <v>49574</v>
      </c>
      <c r="CQ45" s="354">
        <v>37712</v>
      </c>
      <c r="CR45" s="355">
        <v>37562</v>
      </c>
      <c r="CS45" s="354">
        <v>14812</v>
      </c>
      <c r="CT45" s="353">
        <v>14692</v>
      </c>
      <c r="CU45" s="354">
        <v>74229</v>
      </c>
      <c r="CV45" s="353">
        <v>72269</v>
      </c>
      <c r="CW45" s="354">
        <v>42917</v>
      </c>
      <c r="CX45" s="353">
        <v>42857</v>
      </c>
      <c r="CY45" s="354">
        <v>35589</v>
      </c>
      <c r="CZ45" s="353">
        <v>35469</v>
      </c>
      <c r="DA45" s="354">
        <v>73763</v>
      </c>
      <c r="DB45" s="353">
        <v>71124</v>
      </c>
      <c r="DC45" s="354">
        <v>65972</v>
      </c>
      <c r="DD45" s="353">
        <v>65792</v>
      </c>
      <c r="DE45" s="354">
        <v>33398</v>
      </c>
      <c r="DF45" s="353">
        <v>32678</v>
      </c>
      <c r="DG45" s="409"/>
      <c r="DH45" s="354">
        <v>23758</v>
      </c>
      <c r="DI45" s="353">
        <v>23044</v>
      </c>
      <c r="DJ45" s="354">
        <v>37394</v>
      </c>
      <c r="DK45" s="353">
        <v>26459</v>
      </c>
      <c r="DL45" s="354">
        <v>22744</v>
      </c>
      <c r="DM45" s="353">
        <v>22644</v>
      </c>
      <c r="DN45" s="354">
        <v>13133</v>
      </c>
      <c r="DO45" s="353">
        <v>12550</v>
      </c>
      <c r="DP45" s="354">
        <v>32741</v>
      </c>
      <c r="DQ45" s="353">
        <v>32621</v>
      </c>
      <c r="DR45" s="354">
        <v>33784</v>
      </c>
      <c r="DS45" s="353">
        <v>32819</v>
      </c>
      <c r="DT45" s="354"/>
      <c r="DU45" s="353"/>
      <c r="DV45" s="354"/>
      <c r="DW45" s="353"/>
      <c r="DX45" s="354"/>
      <c r="DY45" s="353"/>
      <c r="DZ45" s="354"/>
      <c r="EA45" s="353"/>
      <c r="EB45" s="354"/>
      <c r="EC45" s="353"/>
      <c r="ED45" s="354"/>
      <c r="EE45" s="353"/>
    </row>
    <row r="46" spans="1:135">
      <c r="A46" s="174" t="s">
        <v>100</v>
      </c>
      <c r="B46" s="175">
        <v>0</v>
      </c>
      <c r="C46" s="175">
        <v>16498</v>
      </c>
      <c r="D46" s="175">
        <v>9570</v>
      </c>
      <c r="E46" s="175">
        <v>14077</v>
      </c>
      <c r="F46" s="175">
        <v>14960</v>
      </c>
      <c r="G46" s="175">
        <v>17582</v>
      </c>
      <c r="H46" s="175">
        <v>27635</v>
      </c>
      <c r="I46" s="175">
        <v>22366</v>
      </c>
      <c r="J46" s="175">
        <v>24960</v>
      </c>
      <c r="K46" s="175">
        <v>25149</v>
      </c>
      <c r="L46" s="175">
        <v>20637</v>
      </c>
      <c r="M46" s="176">
        <v>-15637</v>
      </c>
      <c r="N46" s="177">
        <v>0</v>
      </c>
      <c r="O46" s="175">
        <v>64127</v>
      </c>
      <c r="P46" s="175">
        <v>-29385</v>
      </c>
      <c r="Q46" s="175">
        <v>28218</v>
      </c>
      <c r="R46" s="175">
        <v>0</v>
      </c>
      <c r="S46" s="175">
        <v>0</v>
      </c>
      <c r="T46" s="175">
        <v>57712</v>
      </c>
      <c r="U46" s="175">
        <v>0</v>
      </c>
      <c r="V46" s="175">
        <v>0</v>
      </c>
      <c r="W46" s="175">
        <v>1257</v>
      </c>
      <c r="X46" s="175">
        <v>73811</v>
      </c>
      <c r="Y46" s="176">
        <v>0</v>
      </c>
      <c r="Z46" s="177">
        <v>295</v>
      </c>
      <c r="AA46" s="175">
        <v>184303</v>
      </c>
      <c r="AB46" s="175">
        <v>0</v>
      </c>
      <c r="AC46" s="175">
        <v>0</v>
      </c>
      <c r="AD46" s="175">
        <v>28170</v>
      </c>
      <c r="AE46" s="175">
        <v>0</v>
      </c>
      <c r="AF46" s="175">
        <v>59615</v>
      </c>
      <c r="AG46" s="175">
        <v>4064</v>
      </c>
      <c r="AH46" s="175">
        <v>0</v>
      </c>
      <c r="AI46" s="175">
        <v>53882</v>
      </c>
      <c r="AJ46" s="178">
        <v>8687</v>
      </c>
      <c r="AK46" s="179">
        <v>460</v>
      </c>
      <c r="AL46" s="180">
        <v>1395</v>
      </c>
      <c r="AM46" s="178">
        <v>43404</v>
      </c>
      <c r="AN46" s="178">
        <v>0</v>
      </c>
      <c r="AO46" s="178">
        <v>39758</v>
      </c>
      <c r="AP46" s="178">
        <v>1704</v>
      </c>
      <c r="AQ46" s="178">
        <v>660</v>
      </c>
      <c r="AR46" s="175">
        <v>66696</v>
      </c>
      <c r="AS46" s="178">
        <v>3535</v>
      </c>
      <c r="AT46" s="175">
        <v>0</v>
      </c>
      <c r="AU46" s="175">
        <v>67044</v>
      </c>
      <c r="AV46" s="175">
        <v>0</v>
      </c>
      <c r="AW46" s="176">
        <v>0</v>
      </c>
      <c r="AX46" s="177">
        <v>37350</v>
      </c>
      <c r="AY46" s="175">
        <v>5000</v>
      </c>
      <c r="AZ46" s="178">
        <v>0</v>
      </c>
      <c r="BA46" s="175">
        <v>28477</v>
      </c>
      <c r="BB46" s="175">
        <v>0</v>
      </c>
      <c r="BC46" s="178">
        <v>0</v>
      </c>
      <c r="BD46" s="178">
        <v>61592</v>
      </c>
      <c r="BE46" s="178">
        <v>0</v>
      </c>
      <c r="BF46" s="178">
        <v>0</v>
      </c>
      <c r="BG46" s="175">
        <v>67808</v>
      </c>
      <c r="BH46" s="178">
        <v>0</v>
      </c>
      <c r="BI46" s="178">
        <v>5000</v>
      </c>
      <c r="BJ46" s="351">
        <v>36149</v>
      </c>
      <c r="BK46" s="352">
        <v>35953</v>
      </c>
      <c r="BL46" s="351">
        <v>9484</v>
      </c>
      <c r="BM46" s="352">
        <v>9484</v>
      </c>
      <c r="BN46" s="351">
        <v>0</v>
      </c>
      <c r="BO46" s="352">
        <v>0</v>
      </c>
      <c r="BP46" s="351">
        <v>26518</v>
      </c>
      <c r="BQ46" s="352">
        <v>26206</v>
      </c>
      <c r="BR46" s="351">
        <v>1945</v>
      </c>
      <c r="BS46" s="352">
        <v>500</v>
      </c>
      <c r="BT46" s="351">
        <v>24354</v>
      </c>
      <c r="BU46" s="352">
        <v>24354</v>
      </c>
      <c r="BV46" s="351">
        <v>25415</v>
      </c>
      <c r="BW46" s="352">
        <v>24935</v>
      </c>
      <c r="BX46" s="351">
        <v>0</v>
      </c>
      <c r="BY46" s="352">
        <v>0</v>
      </c>
      <c r="BZ46" s="351">
        <v>0</v>
      </c>
      <c r="CA46" s="352">
        <v>0</v>
      </c>
      <c r="CB46" s="178">
        <v>73757</v>
      </c>
      <c r="CC46" s="178">
        <v>73535</v>
      </c>
      <c r="CD46" s="351">
        <v>9057</v>
      </c>
      <c r="CE46" s="352">
        <v>8292</v>
      </c>
      <c r="CF46" s="351">
        <v>0</v>
      </c>
      <c r="CG46" s="352">
        <v>0</v>
      </c>
      <c r="CH46" s="296"/>
      <c r="CI46" s="351">
        <v>42795</v>
      </c>
      <c r="CJ46" s="352">
        <v>42501</v>
      </c>
      <c r="CK46" s="351">
        <v>2920</v>
      </c>
      <c r="CL46" s="353">
        <v>2920</v>
      </c>
      <c r="CM46" s="356">
        <v>0</v>
      </c>
      <c r="CN46" s="357">
        <v>0</v>
      </c>
      <c r="CO46" s="356">
        <v>35240</v>
      </c>
      <c r="CP46" s="353">
        <v>33360</v>
      </c>
      <c r="CQ46" s="354">
        <v>1873</v>
      </c>
      <c r="CR46" s="355">
        <v>1873</v>
      </c>
      <c r="CS46" s="354">
        <v>3192</v>
      </c>
      <c r="CT46" s="353">
        <v>3192</v>
      </c>
      <c r="CU46" s="354">
        <v>85442</v>
      </c>
      <c r="CV46" s="353">
        <v>85442</v>
      </c>
      <c r="CW46" s="354"/>
      <c r="CX46" s="353"/>
      <c r="CY46" s="354"/>
      <c r="CZ46" s="353"/>
      <c r="DA46" s="354">
        <v>111778</v>
      </c>
      <c r="DB46" s="353">
        <v>111778</v>
      </c>
      <c r="DC46" s="354">
        <v>8207</v>
      </c>
      <c r="DD46" s="353">
        <v>8207</v>
      </c>
      <c r="DE46" s="354"/>
      <c r="DF46" s="353"/>
      <c r="DG46" s="409"/>
      <c r="DH46" s="354">
        <v>47737</v>
      </c>
      <c r="DI46" s="353">
        <v>47737</v>
      </c>
      <c r="DJ46" s="354">
        <v>12679</v>
      </c>
      <c r="DK46" s="353">
        <v>12679</v>
      </c>
      <c r="DL46" s="354"/>
      <c r="DM46" s="353"/>
      <c r="DN46" s="354">
        <v>40913</v>
      </c>
      <c r="DO46" s="353">
        <v>40913</v>
      </c>
      <c r="DP46" s="354"/>
      <c r="DQ46" s="353"/>
      <c r="DR46" s="354"/>
      <c r="DS46" s="353"/>
      <c r="DT46" s="354"/>
      <c r="DU46" s="353"/>
      <c r="DV46" s="354"/>
      <c r="DW46" s="353"/>
      <c r="DX46" s="354"/>
      <c r="DY46" s="353"/>
      <c r="DZ46" s="354"/>
      <c r="EA46" s="353"/>
      <c r="EB46" s="354"/>
      <c r="EC46" s="353"/>
      <c r="ED46" s="354"/>
      <c r="EE46" s="353"/>
    </row>
    <row r="47" spans="1:135" ht="13.8" thickBot="1">
      <c r="A47" s="174" t="s">
        <v>101</v>
      </c>
      <c r="B47" s="175">
        <v>6655</v>
      </c>
      <c r="C47" s="175">
        <v>6247</v>
      </c>
      <c r="D47" s="175">
        <v>5304</v>
      </c>
      <c r="E47" s="175">
        <v>8019</v>
      </c>
      <c r="F47" s="175">
        <v>11183</v>
      </c>
      <c r="G47" s="175">
        <v>7650</v>
      </c>
      <c r="H47" s="175">
        <v>43631</v>
      </c>
      <c r="I47" s="175">
        <v>7607</v>
      </c>
      <c r="J47" s="175">
        <v>8441</v>
      </c>
      <c r="K47" s="175">
        <v>24142</v>
      </c>
      <c r="L47" s="175">
        <v>72289</v>
      </c>
      <c r="M47" s="176">
        <v>5434</v>
      </c>
      <c r="N47" s="177">
        <v>5749</v>
      </c>
      <c r="O47" s="175">
        <v>6643</v>
      </c>
      <c r="P47" s="175">
        <v>4985</v>
      </c>
      <c r="Q47" s="175">
        <v>11609</v>
      </c>
      <c r="R47" s="175">
        <v>15346</v>
      </c>
      <c r="S47" s="175">
        <v>7870</v>
      </c>
      <c r="T47" s="175">
        <v>49668</v>
      </c>
      <c r="U47" s="175">
        <v>4766</v>
      </c>
      <c r="V47" s="175">
        <v>9414</v>
      </c>
      <c r="W47" s="175">
        <v>42344</v>
      </c>
      <c r="X47" s="175">
        <v>9030</v>
      </c>
      <c r="Y47" s="176">
        <v>13386</v>
      </c>
      <c r="Z47" s="177">
        <v>9219</v>
      </c>
      <c r="AA47" s="175">
        <v>2813</v>
      </c>
      <c r="AB47" s="175">
        <v>2533</v>
      </c>
      <c r="AC47" s="175">
        <v>2460</v>
      </c>
      <c r="AD47" s="175">
        <v>2885</v>
      </c>
      <c r="AE47" s="175">
        <v>6304</v>
      </c>
      <c r="AF47" s="175">
        <v>24289</v>
      </c>
      <c r="AG47" s="175">
        <v>5313</v>
      </c>
      <c r="AH47" s="175">
        <v>0</v>
      </c>
      <c r="AI47" s="175">
        <v>49629</v>
      </c>
      <c r="AJ47" s="178">
        <v>8884</v>
      </c>
      <c r="AK47" s="179">
        <v>204371</v>
      </c>
      <c r="AL47" s="180">
        <v>-139866</v>
      </c>
      <c r="AM47" s="178">
        <v>11159</v>
      </c>
      <c r="AN47" s="178">
        <v>5503</v>
      </c>
      <c r="AO47" s="178">
        <v>9557</v>
      </c>
      <c r="AP47" s="178">
        <v>32567</v>
      </c>
      <c r="AQ47" s="178">
        <v>0</v>
      </c>
      <c r="AR47" s="175">
        <v>52327</v>
      </c>
      <c r="AS47" s="178">
        <v>19681</v>
      </c>
      <c r="AT47" s="175">
        <v>6604</v>
      </c>
      <c r="AU47" s="175">
        <v>63524</v>
      </c>
      <c r="AV47" s="175">
        <v>12428</v>
      </c>
      <c r="AW47" s="176">
        <v>25565</v>
      </c>
      <c r="AX47" s="177">
        <v>17502</v>
      </c>
      <c r="AY47" s="175">
        <v>2806</v>
      </c>
      <c r="AZ47" s="178">
        <v>2904</v>
      </c>
      <c r="BA47" s="175">
        <v>4438</v>
      </c>
      <c r="BB47" s="175">
        <v>16505</v>
      </c>
      <c r="BC47" s="178">
        <v>0</v>
      </c>
      <c r="BD47" s="178">
        <v>57877</v>
      </c>
      <c r="BE47" s="178">
        <v>12056</v>
      </c>
      <c r="BF47" s="178">
        <v>4811</v>
      </c>
      <c r="BG47" s="175">
        <v>74941</v>
      </c>
      <c r="BH47" s="178">
        <v>9492</v>
      </c>
      <c r="BI47" s="178">
        <v>2920</v>
      </c>
      <c r="BJ47" s="358">
        <v>25090</v>
      </c>
      <c r="BK47" s="359">
        <v>10447</v>
      </c>
      <c r="BL47" s="351">
        <v>8141</v>
      </c>
      <c r="BM47" s="352">
        <v>5728</v>
      </c>
      <c r="BN47" s="351">
        <v>7077</v>
      </c>
      <c r="BO47" s="352">
        <v>5040</v>
      </c>
      <c r="BP47" s="351">
        <v>13714</v>
      </c>
      <c r="BQ47" s="352">
        <v>3072</v>
      </c>
      <c r="BR47" s="351">
        <v>3585</v>
      </c>
      <c r="BS47" s="352">
        <v>2210</v>
      </c>
      <c r="BT47" s="351">
        <v>4316</v>
      </c>
      <c r="BU47" s="352">
        <v>3129</v>
      </c>
      <c r="BV47" s="351">
        <v>50074</v>
      </c>
      <c r="BW47" s="352">
        <v>39401</v>
      </c>
      <c r="BX47" s="351">
        <v>7867</v>
      </c>
      <c r="BY47" s="352">
        <v>6192</v>
      </c>
      <c r="BZ47" s="351">
        <v>8573</v>
      </c>
      <c r="CA47" s="352">
        <v>7273</v>
      </c>
      <c r="CB47" s="178">
        <v>18205</v>
      </c>
      <c r="CC47" s="178">
        <v>6667</v>
      </c>
      <c r="CD47" s="351">
        <v>38937</v>
      </c>
      <c r="CE47" s="352">
        <v>35032</v>
      </c>
      <c r="CF47" s="351">
        <v>1945</v>
      </c>
      <c r="CG47" s="352">
        <v>250</v>
      </c>
      <c r="CH47" s="296"/>
      <c r="CI47" s="358">
        <v>47902</v>
      </c>
      <c r="CJ47" s="359">
        <v>35515</v>
      </c>
      <c r="CK47" s="351">
        <v>1325</v>
      </c>
      <c r="CL47" s="353">
        <v>130</v>
      </c>
      <c r="CM47" s="354">
        <v>7086</v>
      </c>
      <c r="CN47" s="353">
        <v>5279</v>
      </c>
      <c r="CO47" s="354">
        <v>13746</v>
      </c>
      <c r="CP47" s="353">
        <v>3370</v>
      </c>
      <c r="CQ47" s="354">
        <v>8572</v>
      </c>
      <c r="CR47" s="355">
        <v>7022</v>
      </c>
      <c r="CS47" s="354">
        <v>2484</v>
      </c>
      <c r="CT47" s="353">
        <v>2484</v>
      </c>
      <c r="CU47" s="354">
        <v>56152</v>
      </c>
      <c r="CV47" s="353">
        <v>40992</v>
      </c>
      <c r="CW47" s="354">
        <v>13035</v>
      </c>
      <c r="CX47" s="353">
        <v>2602</v>
      </c>
      <c r="CY47" s="354">
        <v>9679</v>
      </c>
      <c r="CZ47" s="353">
        <v>9679</v>
      </c>
      <c r="DA47" s="354">
        <v>59049</v>
      </c>
      <c r="DB47" s="353">
        <v>44065</v>
      </c>
      <c r="DC47" s="354">
        <v>17369</v>
      </c>
      <c r="DD47" s="353">
        <v>14274</v>
      </c>
      <c r="DE47" s="354">
        <v>2075</v>
      </c>
      <c r="DF47" s="353">
        <v>0</v>
      </c>
      <c r="DG47" s="409"/>
      <c r="DH47" s="354">
        <v>62500</v>
      </c>
      <c r="DI47" s="353">
        <v>48171</v>
      </c>
      <c r="DJ47" s="354">
        <v>40448</v>
      </c>
      <c r="DK47" s="353">
        <v>15955</v>
      </c>
      <c r="DL47" s="354">
        <v>3486</v>
      </c>
      <c r="DM47" s="353">
        <v>2241</v>
      </c>
      <c r="DN47" s="354">
        <v>21892</v>
      </c>
      <c r="DO47" s="353">
        <v>2136</v>
      </c>
      <c r="DP47" s="354">
        <v>5047</v>
      </c>
      <c r="DQ47" s="353">
        <v>5047</v>
      </c>
      <c r="DR47" s="354">
        <v>3239</v>
      </c>
      <c r="DS47" s="353">
        <v>3239</v>
      </c>
      <c r="DT47" s="354"/>
      <c r="DU47" s="353"/>
      <c r="DV47" s="354"/>
      <c r="DW47" s="353"/>
      <c r="DX47" s="354"/>
      <c r="DY47" s="353"/>
      <c r="DZ47" s="354"/>
      <c r="EA47" s="353"/>
      <c r="EB47" s="354"/>
      <c r="EC47" s="353"/>
      <c r="ED47" s="354"/>
      <c r="EE47" s="353"/>
    </row>
    <row r="48" spans="1:135" ht="13.8" thickBot="1">
      <c r="A48" s="181" t="s">
        <v>102</v>
      </c>
      <c r="B48" s="182">
        <v>645330</v>
      </c>
      <c r="C48" s="182">
        <v>1511217</v>
      </c>
      <c r="D48" s="182">
        <v>2147296</v>
      </c>
      <c r="E48" s="182">
        <v>1988644</v>
      </c>
      <c r="F48" s="182">
        <v>1949438</v>
      </c>
      <c r="G48" s="182">
        <v>1790062</v>
      </c>
      <c r="H48" s="182">
        <v>3480291</v>
      </c>
      <c r="I48" s="182">
        <v>2874389</v>
      </c>
      <c r="J48" s="182">
        <v>3205232</v>
      </c>
      <c r="K48" s="182">
        <v>2412400</v>
      </c>
      <c r="L48" s="182">
        <v>2225843</v>
      </c>
      <c r="M48" s="183">
        <v>1740953</v>
      </c>
      <c r="N48" s="184">
        <v>477547</v>
      </c>
      <c r="O48" s="182">
        <v>2435822</v>
      </c>
      <c r="P48" s="182">
        <v>1659617</v>
      </c>
      <c r="Q48" s="182">
        <v>1293862</v>
      </c>
      <c r="R48" s="182">
        <v>2518046</v>
      </c>
      <c r="S48" s="182">
        <v>1800389</v>
      </c>
      <c r="T48" s="182">
        <v>3466071</v>
      </c>
      <c r="U48" s="182">
        <v>1618498</v>
      </c>
      <c r="V48" s="182">
        <v>3435363</v>
      </c>
      <c r="W48" s="182">
        <v>3104093</v>
      </c>
      <c r="X48" s="182">
        <v>3481211</v>
      </c>
      <c r="Y48" s="183">
        <v>2025429</v>
      </c>
      <c r="Z48" s="184">
        <v>1648797</v>
      </c>
      <c r="AA48" s="182">
        <v>1254968</v>
      </c>
      <c r="AB48" s="182">
        <v>1543805</v>
      </c>
      <c r="AC48" s="182">
        <v>1742624</v>
      </c>
      <c r="AD48" s="182">
        <v>2084627</v>
      </c>
      <c r="AE48" s="182">
        <v>2578803</v>
      </c>
      <c r="AF48" s="182">
        <v>4753134</v>
      </c>
      <c r="AG48" s="182">
        <v>3412279</v>
      </c>
      <c r="AH48" s="182">
        <v>1838575</v>
      </c>
      <c r="AI48" s="182">
        <v>3827781</v>
      </c>
      <c r="AJ48" s="185">
        <v>3075413</v>
      </c>
      <c r="AK48" s="186">
        <v>994842</v>
      </c>
      <c r="AL48" s="187">
        <v>1519113</v>
      </c>
      <c r="AM48" s="185">
        <v>1035872</v>
      </c>
      <c r="AN48" s="185">
        <v>2184996</v>
      </c>
      <c r="AO48" s="185">
        <v>1633007</v>
      </c>
      <c r="AP48" s="185">
        <v>3191601</v>
      </c>
      <c r="AQ48" s="185">
        <v>1271079</v>
      </c>
      <c r="AR48" s="182">
        <v>4191209</v>
      </c>
      <c r="AS48" s="185">
        <v>3266448</v>
      </c>
      <c r="AT48" s="182">
        <v>3787903</v>
      </c>
      <c r="AU48" s="182">
        <v>3357358</v>
      </c>
      <c r="AV48" s="182">
        <v>1407305</v>
      </c>
      <c r="AW48" s="183">
        <v>1470298</v>
      </c>
      <c r="AX48" s="184">
        <v>2381933</v>
      </c>
      <c r="AY48" s="182">
        <v>1650778</v>
      </c>
      <c r="AZ48" s="185">
        <v>1643764</v>
      </c>
      <c r="BA48" s="182">
        <v>1876996</v>
      </c>
      <c r="BB48" s="182">
        <v>2224628</v>
      </c>
      <c r="BC48" s="185">
        <v>1513291</v>
      </c>
      <c r="BD48" s="185">
        <v>4791088</v>
      </c>
      <c r="BE48" s="185">
        <v>3581409</v>
      </c>
      <c r="BF48" s="185">
        <v>4116745</v>
      </c>
      <c r="BG48" s="182">
        <v>3889465</v>
      </c>
      <c r="BH48" s="185">
        <v>1853557</v>
      </c>
      <c r="BI48" s="185">
        <v>2029639</v>
      </c>
      <c r="BJ48" s="360">
        <f>SUM(BJ41:BJ47)</f>
        <v>1961965</v>
      </c>
      <c r="BK48" s="361">
        <f t="shared" ref="BK48:DF48" si="13">SUM(BK41:BK47)</f>
        <v>1819132</v>
      </c>
      <c r="BL48" s="360">
        <f>SUM(BL41:BL47)</f>
        <v>1167761</v>
      </c>
      <c r="BM48" s="361">
        <f t="shared" si="13"/>
        <v>1109900</v>
      </c>
      <c r="BN48" s="360">
        <f>SUM(BN41:BN47)</f>
        <v>2487168</v>
      </c>
      <c r="BO48" s="361">
        <f t="shared" si="13"/>
        <v>2248446</v>
      </c>
      <c r="BP48" s="360">
        <f>SUM(BP41:BP47)</f>
        <v>2693065</v>
      </c>
      <c r="BQ48" s="361">
        <f t="shared" si="13"/>
        <v>2505212</v>
      </c>
      <c r="BR48" s="360">
        <f>SUM(BR41:BR47)</f>
        <v>2191485</v>
      </c>
      <c r="BS48" s="361">
        <f t="shared" si="13"/>
        <v>2079177</v>
      </c>
      <c r="BT48" s="360">
        <f>SUM(BT41:BT47)</f>
        <v>2594595</v>
      </c>
      <c r="BU48" s="361">
        <f t="shared" si="13"/>
        <v>2417049</v>
      </c>
      <c r="BV48" s="360">
        <f>SUM(BV41:BV47)</f>
        <v>4957569</v>
      </c>
      <c r="BW48" s="361">
        <f t="shared" si="13"/>
        <v>4718479</v>
      </c>
      <c r="BX48" s="360">
        <f>SUM(BX41:BX47)</f>
        <v>4492158</v>
      </c>
      <c r="BY48" s="361">
        <f t="shared" si="13"/>
        <v>4333450</v>
      </c>
      <c r="BZ48" s="360">
        <f>SUM(BZ41:BZ47)</f>
        <v>4304288</v>
      </c>
      <c r="CA48" s="361">
        <f t="shared" si="13"/>
        <v>4119974</v>
      </c>
      <c r="CB48" s="185">
        <f>SUM(CB41:CB47)</f>
        <v>4272822</v>
      </c>
      <c r="CC48" s="187">
        <f t="shared" si="13"/>
        <v>4046022</v>
      </c>
      <c r="CD48" s="362">
        <f>SUM(CD41:CD47)</f>
        <v>1247202</v>
      </c>
      <c r="CE48" s="361">
        <f t="shared" si="13"/>
        <v>1212805</v>
      </c>
      <c r="CF48" s="362">
        <f>SUM(CF41:CF47)</f>
        <v>3164219</v>
      </c>
      <c r="CG48" s="361">
        <f t="shared" si="13"/>
        <v>2964234</v>
      </c>
      <c r="CH48" s="302"/>
      <c r="CI48" s="360">
        <f>SUM(CI41:CI47)</f>
        <v>1931926</v>
      </c>
      <c r="CJ48" s="361">
        <f t="shared" si="13"/>
        <v>1831680</v>
      </c>
      <c r="CK48" s="360">
        <f>SUM(CK41:CK47)</f>
        <v>1020199</v>
      </c>
      <c r="CL48" s="361">
        <f t="shared" si="13"/>
        <v>976244</v>
      </c>
      <c r="CM48" s="362">
        <f>SUM(CM41:CM47)</f>
        <v>2996578</v>
      </c>
      <c r="CN48" s="361">
        <f t="shared" si="13"/>
        <v>2748200</v>
      </c>
      <c r="CO48" s="362">
        <f>SUM(CO41:CO47)</f>
        <v>2411783</v>
      </c>
      <c r="CP48" s="361">
        <f t="shared" si="13"/>
        <v>2259752</v>
      </c>
      <c r="CQ48" s="362">
        <f>SUM(CQ41:CQ47)</f>
        <v>2665032</v>
      </c>
      <c r="CR48" s="361">
        <f t="shared" si="13"/>
        <v>2554810</v>
      </c>
      <c r="CS48" s="360">
        <f>SUM(CS41:CS47)</f>
        <v>3048151</v>
      </c>
      <c r="CT48" s="361">
        <f t="shared" si="13"/>
        <v>2935209</v>
      </c>
      <c r="CU48" s="360">
        <f>SUM(CU41:CU47)</f>
        <v>4880565</v>
      </c>
      <c r="CV48" s="363">
        <f t="shared" si="13"/>
        <v>4728453</v>
      </c>
      <c r="CW48" s="360">
        <f>SUM(CW41:CW47)</f>
        <v>4896585</v>
      </c>
      <c r="CX48" s="363">
        <f t="shared" si="13"/>
        <v>4750560</v>
      </c>
      <c r="CY48" s="360">
        <f>SUM(CY41:CY47)</f>
        <v>4551130</v>
      </c>
      <c r="CZ48" s="361">
        <f t="shared" si="13"/>
        <v>4348394</v>
      </c>
      <c r="DA48" s="360">
        <f>SUM(DA41:DA47)</f>
        <v>4853210</v>
      </c>
      <c r="DB48" s="361">
        <f t="shared" si="13"/>
        <v>4651385</v>
      </c>
      <c r="DC48" s="360">
        <f>SUM(DC41:DC47)</f>
        <v>2571783</v>
      </c>
      <c r="DD48" s="361">
        <f t="shared" si="13"/>
        <v>2406982</v>
      </c>
      <c r="DE48" s="360">
        <f>SUM(DE41:DE47)</f>
        <v>2199351</v>
      </c>
      <c r="DF48" s="361">
        <f t="shared" si="13"/>
        <v>2052481</v>
      </c>
      <c r="DG48" s="409"/>
      <c r="DH48" s="360">
        <f>SUM(DH41:DH47)</f>
        <v>1806746</v>
      </c>
      <c r="DI48" s="361">
        <f t="shared" ref="DI48" si="14">SUM(DI41:DI47)</f>
        <v>1699564</v>
      </c>
      <c r="DJ48" s="360">
        <f t="shared" ref="DJ48:EE48" si="15">SUM(DJ41:DJ47)</f>
        <v>1042871</v>
      </c>
      <c r="DK48" s="361">
        <f t="shared" si="15"/>
        <v>977013</v>
      </c>
      <c r="DL48" s="360">
        <f t="shared" si="15"/>
        <v>3203937</v>
      </c>
      <c r="DM48" s="361">
        <f t="shared" si="15"/>
        <v>2962030</v>
      </c>
      <c r="DN48" s="360">
        <f t="shared" si="15"/>
        <v>2681660</v>
      </c>
      <c r="DO48" s="361">
        <f t="shared" si="15"/>
        <v>2534464</v>
      </c>
      <c r="DP48" s="360">
        <f t="shared" si="15"/>
        <v>2378781</v>
      </c>
      <c r="DQ48" s="361">
        <f t="shared" si="15"/>
        <v>2248386</v>
      </c>
      <c r="DR48" s="360">
        <f t="shared" si="15"/>
        <v>3149830</v>
      </c>
      <c r="DS48" s="361">
        <f t="shared" si="15"/>
        <v>3003915</v>
      </c>
      <c r="DT48" s="360">
        <f t="shared" si="15"/>
        <v>0</v>
      </c>
      <c r="DU48" s="361">
        <f t="shared" si="15"/>
        <v>0</v>
      </c>
      <c r="DV48" s="360">
        <f t="shared" si="15"/>
        <v>0</v>
      </c>
      <c r="DW48" s="361">
        <f t="shared" si="15"/>
        <v>0</v>
      </c>
      <c r="DX48" s="360">
        <f t="shared" si="15"/>
        <v>0</v>
      </c>
      <c r="DY48" s="361">
        <f t="shared" si="15"/>
        <v>0</v>
      </c>
      <c r="DZ48" s="360">
        <f t="shared" si="15"/>
        <v>0</v>
      </c>
      <c r="EA48" s="361">
        <f t="shared" si="15"/>
        <v>0</v>
      </c>
      <c r="EB48" s="360">
        <f t="shared" si="15"/>
        <v>0</v>
      </c>
      <c r="EC48" s="361">
        <f t="shared" si="15"/>
        <v>0</v>
      </c>
      <c r="ED48" s="360">
        <f t="shared" si="15"/>
        <v>0</v>
      </c>
      <c r="EE48" s="361">
        <f t="shared" si="15"/>
        <v>0</v>
      </c>
    </row>
    <row r="49" spans="1:135">
      <c r="A49" s="111"/>
      <c r="B49" s="106"/>
      <c r="C49" s="106"/>
      <c r="D49" s="106"/>
      <c r="E49" s="106"/>
      <c r="F49" s="106"/>
      <c r="G49" s="106"/>
      <c r="H49" s="106"/>
      <c r="I49" s="106"/>
      <c r="J49" s="106"/>
      <c r="K49" s="106"/>
      <c r="L49" s="106"/>
      <c r="M49" s="107"/>
      <c r="N49" s="105"/>
      <c r="O49" s="106"/>
      <c r="P49" s="106"/>
      <c r="Q49" s="106"/>
      <c r="R49" s="106"/>
      <c r="S49" s="106"/>
      <c r="T49" s="106"/>
      <c r="U49" s="106"/>
      <c r="V49" s="106"/>
      <c r="W49" s="106"/>
      <c r="X49" s="106"/>
      <c r="Y49" s="107"/>
      <c r="Z49" s="105"/>
      <c r="AA49" s="106"/>
      <c r="AB49" s="106"/>
      <c r="AC49" s="106"/>
      <c r="AD49" s="106"/>
      <c r="AE49" s="106"/>
      <c r="AF49" s="106"/>
      <c r="AG49" s="106"/>
      <c r="AH49" s="106"/>
      <c r="AI49" s="106"/>
      <c r="AJ49" s="59"/>
      <c r="AK49" s="103"/>
      <c r="AL49" s="104"/>
      <c r="AM49" s="59"/>
      <c r="AN49" s="59"/>
      <c r="AO49" s="59"/>
      <c r="AP49" s="59"/>
      <c r="AQ49" s="59"/>
      <c r="AR49" s="58"/>
      <c r="AS49" s="59"/>
      <c r="AT49" s="58"/>
      <c r="AU49" s="58"/>
      <c r="AV49" s="58"/>
      <c r="AW49" s="97"/>
      <c r="AX49" s="98"/>
      <c r="AY49" s="58"/>
      <c r="AZ49" s="59"/>
      <c r="BA49" s="58"/>
      <c r="BB49" s="58"/>
      <c r="BC49" s="59"/>
      <c r="BD49" s="59"/>
      <c r="BE49" s="59"/>
      <c r="BF49" s="59"/>
      <c r="BG49" s="58"/>
      <c r="BH49" s="59"/>
      <c r="BI49" s="59"/>
      <c r="BJ49" s="304"/>
      <c r="BK49" s="305"/>
      <c r="BL49" s="306"/>
      <c r="BM49" s="307"/>
      <c r="BN49" s="306"/>
      <c r="BO49" s="307"/>
      <c r="BP49" s="306"/>
      <c r="BQ49" s="307"/>
      <c r="BR49" s="306"/>
      <c r="BS49" s="307"/>
      <c r="BT49" s="306"/>
      <c r="BU49" s="307"/>
      <c r="BV49" s="306"/>
      <c r="BW49" s="307"/>
      <c r="BX49" s="306"/>
      <c r="BY49" s="307"/>
      <c r="BZ49" s="306"/>
      <c r="CA49" s="307"/>
      <c r="CB49" s="59"/>
      <c r="CC49" s="59"/>
      <c r="CD49" s="306"/>
      <c r="CE49" s="307"/>
      <c r="CF49" s="306"/>
      <c r="CG49" s="307"/>
      <c r="CH49" s="296"/>
      <c r="CI49" s="304"/>
      <c r="CJ49" s="305"/>
      <c r="CK49" s="306"/>
      <c r="CL49" s="308"/>
      <c r="CM49" s="309"/>
      <c r="CN49" s="308"/>
      <c r="CO49" s="309"/>
      <c r="CP49" s="308"/>
      <c r="CQ49" s="309"/>
      <c r="CR49" s="310"/>
      <c r="CS49" s="309"/>
      <c r="CT49" s="308"/>
      <c r="CU49" s="309"/>
      <c r="CV49" s="308"/>
      <c r="CW49" s="309"/>
      <c r="CX49" s="308"/>
      <c r="CY49" s="309"/>
      <c r="CZ49" s="308"/>
      <c r="DA49" s="309"/>
      <c r="DB49" s="308"/>
      <c r="DC49" s="309"/>
      <c r="DD49" s="308"/>
      <c r="DE49" s="309"/>
      <c r="DF49" s="308"/>
      <c r="DG49" s="409"/>
      <c r="DH49" s="309"/>
      <c r="DI49" s="308"/>
      <c r="DJ49" s="309"/>
      <c r="DK49" s="308"/>
      <c r="DL49" s="309"/>
      <c r="DM49" s="308"/>
      <c r="DN49" s="309"/>
      <c r="DO49" s="308"/>
      <c r="DP49" s="309"/>
      <c r="DQ49" s="308"/>
      <c r="DR49" s="309"/>
      <c r="DS49" s="308"/>
      <c r="DT49" s="309"/>
      <c r="DU49" s="308"/>
      <c r="DV49" s="309"/>
      <c r="DW49" s="308"/>
      <c r="DX49" s="309"/>
      <c r="DY49" s="308"/>
      <c r="DZ49" s="309"/>
      <c r="EA49" s="308"/>
      <c r="EB49" s="309"/>
      <c r="EC49" s="308"/>
      <c r="ED49" s="309"/>
      <c r="EE49" s="308"/>
    </row>
    <row r="50" spans="1:135">
      <c r="A50" s="188" t="s">
        <v>103</v>
      </c>
      <c r="B50" s="189">
        <v>1389302</v>
      </c>
      <c r="C50" s="189">
        <v>1360033</v>
      </c>
      <c r="D50" s="189">
        <v>2436461</v>
      </c>
      <c r="E50" s="189">
        <v>1900275</v>
      </c>
      <c r="F50" s="189">
        <v>1913282</v>
      </c>
      <c r="G50" s="189">
        <v>1746842</v>
      </c>
      <c r="H50" s="189">
        <v>4681003</v>
      </c>
      <c r="I50" s="189">
        <v>3891922</v>
      </c>
      <c r="J50" s="189">
        <v>3884651</v>
      </c>
      <c r="K50" s="189">
        <v>2838633</v>
      </c>
      <c r="L50" s="189">
        <v>1837180</v>
      </c>
      <c r="M50" s="190">
        <v>2051175</v>
      </c>
      <c r="N50" s="191">
        <v>1153187</v>
      </c>
      <c r="O50" s="189">
        <v>2866333</v>
      </c>
      <c r="P50" s="189">
        <v>1703971</v>
      </c>
      <c r="Q50" s="189">
        <v>1159266</v>
      </c>
      <c r="R50" s="189">
        <v>3416434</v>
      </c>
      <c r="S50" s="189">
        <v>2551523</v>
      </c>
      <c r="T50" s="189">
        <v>3066140</v>
      </c>
      <c r="U50" s="189">
        <v>1794412</v>
      </c>
      <c r="V50" s="189">
        <v>3481561</v>
      </c>
      <c r="W50" s="189">
        <v>3367944</v>
      </c>
      <c r="X50" s="189">
        <v>3972203</v>
      </c>
      <c r="Y50" s="190">
        <v>2244802</v>
      </c>
      <c r="Z50" s="191">
        <v>1559936</v>
      </c>
      <c r="AA50" s="189">
        <v>1631943</v>
      </c>
      <c r="AB50" s="189">
        <v>1083846</v>
      </c>
      <c r="AC50" s="189">
        <v>2161656</v>
      </c>
      <c r="AD50" s="189">
        <v>2122298</v>
      </c>
      <c r="AE50" s="189">
        <v>3219159</v>
      </c>
      <c r="AF50" s="189">
        <v>4530656</v>
      </c>
      <c r="AG50" s="189">
        <v>3904809</v>
      </c>
      <c r="AH50" s="189">
        <v>1740025</v>
      </c>
      <c r="AI50" s="189">
        <v>4096474</v>
      </c>
      <c r="AJ50" s="192">
        <v>4092920</v>
      </c>
      <c r="AK50" s="193">
        <v>763020</v>
      </c>
      <c r="AL50" s="194">
        <v>1948449</v>
      </c>
      <c r="AM50" s="192">
        <v>1477393</v>
      </c>
      <c r="AN50" s="192">
        <v>1869239</v>
      </c>
      <c r="AO50" s="192">
        <v>1504648</v>
      </c>
      <c r="AP50" s="192">
        <v>3698050</v>
      </c>
      <c r="AQ50" s="192">
        <v>931383</v>
      </c>
      <c r="AR50" s="189">
        <v>5716512</v>
      </c>
      <c r="AS50" s="192">
        <v>4749022</v>
      </c>
      <c r="AT50" s="189">
        <v>3647175</v>
      </c>
      <c r="AU50" s="189">
        <v>4594546</v>
      </c>
      <c r="AV50" s="189">
        <v>1023717</v>
      </c>
      <c r="AW50" s="190">
        <v>2205281</v>
      </c>
      <c r="AX50" s="191">
        <v>2898104</v>
      </c>
      <c r="AY50" s="189">
        <v>1469006</v>
      </c>
      <c r="AZ50" s="192">
        <v>1999766</v>
      </c>
      <c r="BA50" s="189">
        <v>1722741</v>
      </c>
      <c r="BB50" s="189">
        <v>3257832</v>
      </c>
      <c r="BC50" s="192">
        <v>1047303</v>
      </c>
      <c r="BD50" s="192">
        <v>5879613</v>
      </c>
      <c r="BE50" s="192">
        <v>4364648</v>
      </c>
      <c r="BF50" s="192">
        <v>5269689</v>
      </c>
      <c r="BG50" s="189">
        <v>4829286</v>
      </c>
      <c r="BH50" s="192">
        <v>2378537</v>
      </c>
      <c r="BI50" s="192">
        <v>2924203</v>
      </c>
      <c r="BJ50" s="364">
        <v>1783674</v>
      </c>
      <c r="BK50" s="365">
        <v>1686565</v>
      </c>
      <c r="BL50" s="364">
        <v>998218</v>
      </c>
      <c r="BM50" s="365">
        <v>948987</v>
      </c>
      <c r="BN50" s="364">
        <v>3053630</v>
      </c>
      <c r="BO50" s="365">
        <v>2868050</v>
      </c>
      <c r="BP50" s="364">
        <v>2569794</v>
      </c>
      <c r="BQ50" s="365">
        <v>2371155</v>
      </c>
      <c r="BR50" s="364">
        <v>2842250</v>
      </c>
      <c r="BS50" s="365">
        <v>2620294</v>
      </c>
      <c r="BT50" s="364">
        <v>2649413</v>
      </c>
      <c r="BU50" s="365">
        <v>2464988</v>
      </c>
      <c r="BV50" s="364">
        <v>5936555</v>
      </c>
      <c r="BW50" s="365">
        <v>5690684</v>
      </c>
      <c r="BX50" s="364">
        <v>6040370</v>
      </c>
      <c r="BY50" s="365">
        <v>5787826</v>
      </c>
      <c r="BZ50" s="364">
        <v>5359077</v>
      </c>
      <c r="CA50" s="365">
        <v>5107032</v>
      </c>
      <c r="CB50" s="192">
        <v>4961428</v>
      </c>
      <c r="CC50" s="192">
        <v>4671936</v>
      </c>
      <c r="CD50" s="364">
        <v>1388002</v>
      </c>
      <c r="CE50" s="365">
        <v>1343267</v>
      </c>
      <c r="CF50" s="364">
        <v>4030440</v>
      </c>
      <c r="CG50" s="365">
        <v>3782840</v>
      </c>
      <c r="CH50" s="296"/>
      <c r="CI50" s="364">
        <v>2066494</v>
      </c>
      <c r="CJ50" s="365">
        <v>1914742</v>
      </c>
      <c r="CK50" s="364">
        <v>620103</v>
      </c>
      <c r="CL50" s="366">
        <v>573903</v>
      </c>
      <c r="CM50" s="367">
        <v>3199695</v>
      </c>
      <c r="CN50" s="366">
        <v>3021286</v>
      </c>
      <c r="CO50" s="367">
        <v>2795275</v>
      </c>
      <c r="CP50" s="366">
        <v>2641725</v>
      </c>
      <c r="CQ50" s="367">
        <v>3290698</v>
      </c>
      <c r="CR50" s="368">
        <v>2968772</v>
      </c>
      <c r="CS50" s="367">
        <v>3892927</v>
      </c>
      <c r="CT50" s="366">
        <v>3583546</v>
      </c>
      <c r="CU50" s="367">
        <v>6668312</v>
      </c>
      <c r="CV50" s="366">
        <v>6349030</v>
      </c>
      <c r="CW50" s="367">
        <v>6699004</v>
      </c>
      <c r="CX50" s="366">
        <v>6400057</v>
      </c>
      <c r="CY50" s="367">
        <v>5947114</v>
      </c>
      <c r="CZ50" s="366">
        <v>5605346</v>
      </c>
      <c r="DA50" s="367">
        <v>6177177</v>
      </c>
      <c r="DB50" s="366">
        <v>5639648</v>
      </c>
      <c r="DC50" s="367">
        <v>4083990</v>
      </c>
      <c r="DD50" s="366">
        <v>3701207</v>
      </c>
      <c r="DE50" s="367">
        <v>2778283</v>
      </c>
      <c r="DF50" s="366">
        <v>2556963</v>
      </c>
      <c r="DG50" s="409"/>
      <c r="DH50" s="367">
        <v>2069365</v>
      </c>
      <c r="DI50" s="366">
        <v>1955124</v>
      </c>
      <c r="DJ50" s="367">
        <v>999601</v>
      </c>
      <c r="DK50" s="366">
        <v>966350</v>
      </c>
      <c r="DL50" s="367">
        <v>3373919</v>
      </c>
      <c r="DM50" s="366">
        <v>3157065</v>
      </c>
      <c r="DN50" s="367">
        <v>2735637</v>
      </c>
      <c r="DO50" s="366">
        <v>2545279</v>
      </c>
      <c r="DP50" s="367">
        <v>3216814</v>
      </c>
      <c r="DQ50" s="366">
        <v>3018371</v>
      </c>
      <c r="DR50" s="367">
        <v>4904781</v>
      </c>
      <c r="DS50" s="366">
        <v>4633258</v>
      </c>
      <c r="DT50" s="367"/>
      <c r="DU50" s="366"/>
      <c r="DV50" s="367"/>
      <c r="DW50" s="366"/>
      <c r="DX50" s="367"/>
      <c r="DY50" s="366"/>
      <c r="DZ50" s="367"/>
      <c r="EA50" s="366"/>
      <c r="EB50" s="367"/>
      <c r="EC50" s="366"/>
      <c r="ED50" s="367"/>
      <c r="EE50" s="366"/>
    </row>
    <row r="51" spans="1:135">
      <c r="A51" s="188" t="s">
        <v>104</v>
      </c>
      <c r="B51" s="189">
        <v>4748</v>
      </c>
      <c r="C51" s="189">
        <v>2465</v>
      </c>
      <c r="D51" s="189">
        <v>5000</v>
      </c>
      <c r="E51" s="189">
        <v>2500</v>
      </c>
      <c r="F51" s="189">
        <v>1387</v>
      </c>
      <c r="G51" s="189">
        <v>0</v>
      </c>
      <c r="H51" s="189">
        <v>6099</v>
      </c>
      <c r="I51" s="189">
        <v>0</v>
      </c>
      <c r="J51" s="189">
        <v>0</v>
      </c>
      <c r="K51" s="189">
        <v>4700</v>
      </c>
      <c r="L51" s="189">
        <v>0</v>
      </c>
      <c r="M51" s="190">
        <v>0</v>
      </c>
      <c r="N51" s="191">
        <v>0</v>
      </c>
      <c r="O51" s="189">
        <v>2465</v>
      </c>
      <c r="P51" s="189">
        <v>0</v>
      </c>
      <c r="Q51" s="189">
        <v>0</v>
      </c>
      <c r="R51" s="189">
        <v>2500</v>
      </c>
      <c r="S51" s="189">
        <v>0</v>
      </c>
      <c r="T51" s="189">
        <v>2430</v>
      </c>
      <c r="U51" s="189">
        <v>0</v>
      </c>
      <c r="V51" s="189">
        <v>0</v>
      </c>
      <c r="W51" s="189">
        <v>0</v>
      </c>
      <c r="X51" s="189">
        <v>2465</v>
      </c>
      <c r="Y51" s="190">
        <v>0</v>
      </c>
      <c r="Z51" s="191">
        <v>0</v>
      </c>
      <c r="AA51" s="189">
        <v>2465</v>
      </c>
      <c r="AB51" s="189">
        <v>0</v>
      </c>
      <c r="AC51" s="189">
        <v>0</v>
      </c>
      <c r="AD51" s="189">
        <v>2465</v>
      </c>
      <c r="AE51" s="189">
        <v>0</v>
      </c>
      <c r="AF51" s="189">
        <v>2430</v>
      </c>
      <c r="AG51" s="189">
        <v>0</v>
      </c>
      <c r="AH51" s="189">
        <v>0</v>
      </c>
      <c r="AI51" s="189">
        <v>0</v>
      </c>
      <c r="AJ51" s="192">
        <v>2850</v>
      </c>
      <c r="AK51" s="193">
        <v>0</v>
      </c>
      <c r="AL51" s="194">
        <v>0</v>
      </c>
      <c r="AM51" s="192">
        <v>2280</v>
      </c>
      <c r="AN51" s="192">
        <v>0</v>
      </c>
      <c r="AO51" s="192">
        <v>0</v>
      </c>
      <c r="AP51" s="192">
        <v>2015</v>
      </c>
      <c r="AQ51" s="192">
        <v>0</v>
      </c>
      <c r="AR51" s="189">
        <v>0</v>
      </c>
      <c r="AS51" s="192">
        <v>1980</v>
      </c>
      <c r="AT51" s="189">
        <v>0</v>
      </c>
      <c r="AU51" s="189">
        <v>0</v>
      </c>
      <c r="AV51" s="189">
        <v>2050</v>
      </c>
      <c r="AW51" s="190">
        <v>0</v>
      </c>
      <c r="AX51" s="191">
        <v>2015</v>
      </c>
      <c r="AY51" s="189">
        <v>0</v>
      </c>
      <c r="AZ51" s="192">
        <v>0</v>
      </c>
      <c r="BA51" s="189">
        <v>0</v>
      </c>
      <c r="BB51" s="189">
        <v>1980</v>
      </c>
      <c r="BC51" s="192">
        <v>0</v>
      </c>
      <c r="BD51" s="192">
        <v>0</v>
      </c>
      <c r="BE51" s="192">
        <v>2015</v>
      </c>
      <c r="BF51" s="192">
        <v>0</v>
      </c>
      <c r="BG51" s="189">
        <v>2000</v>
      </c>
      <c r="BH51" s="192">
        <v>0</v>
      </c>
      <c r="BI51" s="192">
        <v>0</v>
      </c>
      <c r="BJ51" s="364">
        <v>0</v>
      </c>
      <c r="BK51" s="365">
        <v>0</v>
      </c>
      <c r="BL51" s="364">
        <v>1565</v>
      </c>
      <c r="BM51" s="365">
        <v>665</v>
      </c>
      <c r="BN51" s="364">
        <v>0</v>
      </c>
      <c r="BO51" s="365">
        <v>0</v>
      </c>
      <c r="BP51" s="364">
        <v>0</v>
      </c>
      <c r="BQ51" s="365">
        <v>0</v>
      </c>
      <c r="BR51" s="364">
        <v>1100</v>
      </c>
      <c r="BS51" s="365">
        <v>650</v>
      </c>
      <c r="BT51" s="364">
        <v>0</v>
      </c>
      <c r="BU51" s="365">
        <v>0</v>
      </c>
      <c r="BV51" s="364">
        <v>2705</v>
      </c>
      <c r="BW51" s="365">
        <v>2705</v>
      </c>
      <c r="BX51" s="364">
        <v>0</v>
      </c>
      <c r="BY51" s="365">
        <v>0</v>
      </c>
      <c r="BZ51" s="364">
        <v>1140</v>
      </c>
      <c r="CA51" s="365">
        <v>690</v>
      </c>
      <c r="CB51" s="192">
        <v>16899</v>
      </c>
      <c r="CC51" s="192">
        <v>16899</v>
      </c>
      <c r="CD51" s="364">
        <v>0</v>
      </c>
      <c r="CE51" s="365">
        <v>0</v>
      </c>
      <c r="CF51" s="364">
        <v>1387</v>
      </c>
      <c r="CG51" s="365">
        <v>1387</v>
      </c>
      <c r="CH51" s="296"/>
      <c r="CI51" s="364">
        <v>11863</v>
      </c>
      <c r="CJ51" s="365">
        <v>11863</v>
      </c>
      <c r="CK51" s="364">
        <v>75</v>
      </c>
      <c r="CL51" s="366">
        <v>75</v>
      </c>
      <c r="CM51" s="367">
        <v>5000</v>
      </c>
      <c r="CN51" s="366">
        <v>5000</v>
      </c>
      <c r="CO51" s="367">
        <v>9817</v>
      </c>
      <c r="CP51" s="366">
        <v>9817</v>
      </c>
      <c r="CQ51" s="367">
        <v>10049</v>
      </c>
      <c r="CR51" s="368">
        <v>5249</v>
      </c>
      <c r="CS51" s="369">
        <v>0</v>
      </c>
      <c r="CT51" s="370">
        <v>0</v>
      </c>
      <c r="CU51" s="367">
        <v>603</v>
      </c>
      <c r="CV51" s="366">
        <v>603</v>
      </c>
      <c r="CW51" s="367">
        <v>11280</v>
      </c>
      <c r="CX51" s="366">
        <v>11280</v>
      </c>
      <c r="CY51" s="367">
        <v>6174</v>
      </c>
      <c r="CZ51" s="366">
        <v>6174</v>
      </c>
      <c r="DA51" s="367">
        <v>27603</v>
      </c>
      <c r="DB51" s="366">
        <v>27603</v>
      </c>
      <c r="DC51" s="367">
        <v>6100</v>
      </c>
      <c r="DD51" s="366">
        <v>5650</v>
      </c>
      <c r="DE51" s="367">
        <v>1535</v>
      </c>
      <c r="DF51" s="366">
        <v>1535</v>
      </c>
      <c r="DG51" s="409"/>
      <c r="DH51" s="367">
        <v>595</v>
      </c>
      <c r="DI51" s="366">
        <v>595</v>
      </c>
      <c r="DJ51" s="367">
        <v>11520</v>
      </c>
      <c r="DK51" s="366">
        <v>11520</v>
      </c>
      <c r="DL51" s="367"/>
      <c r="DM51" s="366"/>
      <c r="DN51" s="367"/>
      <c r="DO51" s="366"/>
      <c r="DP51" s="367"/>
      <c r="DQ51" s="366"/>
      <c r="DR51" s="367">
        <v>5132</v>
      </c>
      <c r="DS51" s="366">
        <v>5132</v>
      </c>
      <c r="DT51" s="367"/>
      <c r="DU51" s="366"/>
      <c r="DV51" s="367"/>
      <c r="DW51" s="366"/>
      <c r="DX51" s="367"/>
      <c r="DY51" s="366"/>
      <c r="DZ51" s="367"/>
      <c r="EA51" s="366"/>
      <c r="EB51" s="367"/>
      <c r="EC51" s="366"/>
      <c r="ED51" s="367"/>
      <c r="EE51" s="366"/>
    </row>
    <row r="52" spans="1:135">
      <c r="A52" s="188" t="s">
        <v>105</v>
      </c>
      <c r="B52" s="189">
        <v>185892</v>
      </c>
      <c r="C52" s="189">
        <v>196378</v>
      </c>
      <c r="D52" s="189">
        <v>525717</v>
      </c>
      <c r="E52" s="189">
        <v>233447</v>
      </c>
      <c r="F52" s="189">
        <v>107059</v>
      </c>
      <c r="G52" s="189">
        <v>237889</v>
      </c>
      <c r="H52" s="189">
        <v>1023166</v>
      </c>
      <c r="I52" s="189">
        <v>1836528</v>
      </c>
      <c r="J52" s="189">
        <v>1451250</v>
      </c>
      <c r="K52" s="189">
        <v>655617</v>
      </c>
      <c r="L52" s="189">
        <v>659372</v>
      </c>
      <c r="M52" s="190">
        <v>159999</v>
      </c>
      <c r="N52" s="191">
        <v>77092</v>
      </c>
      <c r="O52" s="189">
        <v>358843</v>
      </c>
      <c r="P52" s="189">
        <v>268090</v>
      </c>
      <c r="Q52" s="189">
        <v>138331</v>
      </c>
      <c r="R52" s="189">
        <v>186569</v>
      </c>
      <c r="S52" s="189">
        <v>190497</v>
      </c>
      <c r="T52" s="189">
        <v>911620</v>
      </c>
      <c r="U52" s="189">
        <v>908707</v>
      </c>
      <c r="V52" s="189">
        <v>1565199</v>
      </c>
      <c r="W52" s="189">
        <v>1014928</v>
      </c>
      <c r="X52" s="189">
        <v>645237</v>
      </c>
      <c r="Y52" s="190">
        <v>181851</v>
      </c>
      <c r="Z52" s="191">
        <v>198462</v>
      </c>
      <c r="AA52" s="189">
        <v>284306</v>
      </c>
      <c r="AB52" s="189">
        <v>248694</v>
      </c>
      <c r="AC52" s="189">
        <v>258730</v>
      </c>
      <c r="AD52" s="189">
        <v>176513</v>
      </c>
      <c r="AE52" s="189">
        <v>199800</v>
      </c>
      <c r="AF52" s="189">
        <v>1352510</v>
      </c>
      <c r="AG52" s="189">
        <v>1550946</v>
      </c>
      <c r="AH52" s="189">
        <v>511519</v>
      </c>
      <c r="AI52" s="189">
        <v>1627444</v>
      </c>
      <c r="AJ52" s="192">
        <v>376245</v>
      </c>
      <c r="AK52" s="193">
        <v>179801</v>
      </c>
      <c r="AL52" s="194">
        <v>400668</v>
      </c>
      <c r="AM52" s="192">
        <v>277422</v>
      </c>
      <c r="AN52" s="192">
        <v>418339</v>
      </c>
      <c r="AO52" s="192">
        <v>249740</v>
      </c>
      <c r="AP52" s="192">
        <v>208044</v>
      </c>
      <c r="AQ52" s="192">
        <v>223497</v>
      </c>
      <c r="AR52" s="189">
        <v>1225944</v>
      </c>
      <c r="AS52" s="192">
        <v>2195474</v>
      </c>
      <c r="AT52" s="189">
        <v>982057</v>
      </c>
      <c r="AU52" s="189">
        <v>1771661</v>
      </c>
      <c r="AV52" s="189">
        <v>496758</v>
      </c>
      <c r="AW52" s="190">
        <v>257527</v>
      </c>
      <c r="AX52" s="191">
        <v>408880</v>
      </c>
      <c r="AY52" s="189">
        <v>323591</v>
      </c>
      <c r="AZ52" s="192">
        <v>348581</v>
      </c>
      <c r="BA52" s="189">
        <v>263287</v>
      </c>
      <c r="BB52" s="189">
        <v>196636</v>
      </c>
      <c r="BC52" s="192">
        <v>116452</v>
      </c>
      <c r="BD52" s="192">
        <v>3360615</v>
      </c>
      <c r="BE52" s="192">
        <v>1497628</v>
      </c>
      <c r="BF52" s="192">
        <v>681521</v>
      </c>
      <c r="BG52" s="189">
        <v>2106548</v>
      </c>
      <c r="BH52" s="192">
        <v>498876</v>
      </c>
      <c r="BI52" s="192">
        <v>449292</v>
      </c>
      <c r="BJ52" s="364">
        <v>458957</v>
      </c>
      <c r="BK52" s="365">
        <v>448120</v>
      </c>
      <c r="BL52" s="364">
        <v>219733</v>
      </c>
      <c r="BM52" s="365">
        <v>219733</v>
      </c>
      <c r="BN52" s="364">
        <v>526826</v>
      </c>
      <c r="BO52" s="365">
        <v>518332</v>
      </c>
      <c r="BP52" s="364">
        <v>296579</v>
      </c>
      <c r="BQ52" s="365">
        <v>295650</v>
      </c>
      <c r="BR52" s="364">
        <v>225191</v>
      </c>
      <c r="BS52" s="365">
        <v>225026</v>
      </c>
      <c r="BT52" s="364">
        <v>481435</v>
      </c>
      <c r="BU52" s="365">
        <v>480244</v>
      </c>
      <c r="BV52" s="364">
        <v>2264864</v>
      </c>
      <c r="BW52" s="365">
        <v>2201222</v>
      </c>
      <c r="BX52" s="364">
        <v>2427643</v>
      </c>
      <c r="BY52" s="365">
        <v>2420368</v>
      </c>
      <c r="BZ52" s="364">
        <v>1954357</v>
      </c>
      <c r="CA52" s="365">
        <v>1950315</v>
      </c>
      <c r="CB52" s="192">
        <v>2454637</v>
      </c>
      <c r="CC52" s="192">
        <v>2342456</v>
      </c>
      <c r="CD52" s="364">
        <v>240179</v>
      </c>
      <c r="CE52" s="365">
        <v>238924</v>
      </c>
      <c r="CF52" s="364">
        <v>576537</v>
      </c>
      <c r="CG52" s="365">
        <v>575237</v>
      </c>
      <c r="CH52" s="296"/>
      <c r="CI52" s="364">
        <v>448936</v>
      </c>
      <c r="CJ52" s="365">
        <v>445175</v>
      </c>
      <c r="CK52" s="364">
        <v>318697</v>
      </c>
      <c r="CL52" s="366">
        <v>312780</v>
      </c>
      <c r="CM52" s="367">
        <v>572056</v>
      </c>
      <c r="CN52" s="366">
        <v>569656</v>
      </c>
      <c r="CO52" s="367">
        <v>444802</v>
      </c>
      <c r="CP52" s="366">
        <v>439881</v>
      </c>
      <c r="CQ52" s="367">
        <v>240526</v>
      </c>
      <c r="CR52" s="368">
        <v>240426</v>
      </c>
      <c r="CS52" s="367">
        <v>863218</v>
      </c>
      <c r="CT52" s="366">
        <v>861903</v>
      </c>
      <c r="CU52" s="367">
        <v>3310919</v>
      </c>
      <c r="CV52" s="366">
        <v>3229325</v>
      </c>
      <c r="CW52" s="367">
        <v>2622556</v>
      </c>
      <c r="CX52" s="366">
        <v>2615195</v>
      </c>
      <c r="CY52" s="367">
        <v>1865984</v>
      </c>
      <c r="CZ52" s="366">
        <v>1857481</v>
      </c>
      <c r="DA52" s="367">
        <v>2660090</v>
      </c>
      <c r="DB52" s="366">
        <v>2566232</v>
      </c>
      <c r="DC52" s="367">
        <v>801889</v>
      </c>
      <c r="DD52" s="366">
        <v>800600</v>
      </c>
      <c r="DE52" s="367">
        <v>296246</v>
      </c>
      <c r="DF52" s="366">
        <v>274340</v>
      </c>
      <c r="DG52" s="409"/>
      <c r="DH52" s="367">
        <v>568909</v>
      </c>
      <c r="DI52" s="366">
        <v>556986</v>
      </c>
      <c r="DJ52" s="367">
        <v>241406</v>
      </c>
      <c r="DK52" s="366">
        <v>241406</v>
      </c>
      <c r="DL52" s="367">
        <v>729139</v>
      </c>
      <c r="DM52" s="366">
        <v>728659</v>
      </c>
      <c r="DN52" s="367">
        <v>552210</v>
      </c>
      <c r="DO52" s="366">
        <v>509201</v>
      </c>
      <c r="DP52" s="367">
        <v>289090</v>
      </c>
      <c r="DQ52" s="366">
        <v>280940</v>
      </c>
      <c r="DR52" s="367">
        <v>737676</v>
      </c>
      <c r="DS52" s="366">
        <v>733493</v>
      </c>
      <c r="DT52" s="367"/>
      <c r="DU52" s="366"/>
      <c r="DV52" s="367"/>
      <c r="DW52" s="366"/>
      <c r="DX52" s="367"/>
      <c r="DY52" s="366"/>
      <c r="DZ52" s="367"/>
      <c r="EA52" s="366"/>
      <c r="EB52" s="367"/>
      <c r="EC52" s="366"/>
      <c r="ED52" s="367"/>
      <c r="EE52" s="366"/>
    </row>
    <row r="53" spans="1:135">
      <c r="A53" s="188" t="s">
        <v>106</v>
      </c>
      <c r="B53" s="189">
        <v>12857</v>
      </c>
      <c r="C53" s="189">
        <v>20709</v>
      </c>
      <c r="D53" s="189">
        <v>13601</v>
      </c>
      <c r="E53" s="189">
        <v>9544</v>
      </c>
      <c r="F53" s="189">
        <v>13534</v>
      </c>
      <c r="G53" s="189">
        <v>16844</v>
      </c>
      <c r="H53" s="189">
        <v>126050</v>
      </c>
      <c r="I53" s="189">
        <v>73363</v>
      </c>
      <c r="J53" s="189">
        <v>54267</v>
      </c>
      <c r="K53" s="189">
        <v>161390</v>
      </c>
      <c r="L53" s="189">
        <v>22122</v>
      </c>
      <c r="M53" s="190">
        <v>14180</v>
      </c>
      <c r="N53" s="191">
        <v>12176</v>
      </c>
      <c r="O53" s="189">
        <v>11529</v>
      </c>
      <c r="P53" s="189">
        <v>7344</v>
      </c>
      <c r="Q53" s="189">
        <v>14397</v>
      </c>
      <c r="R53" s="189">
        <v>21982</v>
      </c>
      <c r="S53" s="189">
        <v>21601</v>
      </c>
      <c r="T53" s="189">
        <v>100051</v>
      </c>
      <c r="U53" s="189">
        <v>0</v>
      </c>
      <c r="V53" s="189">
        <v>45320</v>
      </c>
      <c r="W53" s="189">
        <v>47153</v>
      </c>
      <c r="X53" s="189">
        <v>223083</v>
      </c>
      <c r="Y53" s="190">
        <v>21557</v>
      </c>
      <c r="Z53" s="191">
        <v>9811</v>
      </c>
      <c r="AA53" s="189">
        <v>25167</v>
      </c>
      <c r="AB53" s="189">
        <v>11910</v>
      </c>
      <c r="AC53" s="189">
        <v>11561</v>
      </c>
      <c r="AD53" s="189">
        <v>17683</v>
      </c>
      <c r="AE53" s="189">
        <v>37480</v>
      </c>
      <c r="AF53" s="189">
        <v>166416</v>
      </c>
      <c r="AG53" s="189">
        <v>60148</v>
      </c>
      <c r="AH53" s="189">
        <v>32744</v>
      </c>
      <c r="AI53" s="189">
        <v>17661</v>
      </c>
      <c r="AJ53" s="192">
        <v>270732</v>
      </c>
      <c r="AK53" s="193">
        <v>100000</v>
      </c>
      <c r="AL53" s="194">
        <v>-44392</v>
      </c>
      <c r="AM53" s="192">
        <v>14764</v>
      </c>
      <c r="AN53" s="192">
        <v>13326</v>
      </c>
      <c r="AO53" s="192">
        <v>24817</v>
      </c>
      <c r="AP53" s="192">
        <v>6645</v>
      </c>
      <c r="AQ53" s="192">
        <v>38477</v>
      </c>
      <c r="AR53" s="189">
        <v>79370</v>
      </c>
      <c r="AS53" s="192">
        <v>131723</v>
      </c>
      <c r="AT53" s="189">
        <v>96213</v>
      </c>
      <c r="AU53" s="189">
        <v>238242</v>
      </c>
      <c r="AV53" s="189">
        <v>981</v>
      </c>
      <c r="AW53" s="190">
        <v>41930</v>
      </c>
      <c r="AX53" s="191">
        <v>17792</v>
      </c>
      <c r="AY53" s="189">
        <v>13000</v>
      </c>
      <c r="AZ53" s="192">
        <v>10375</v>
      </c>
      <c r="BA53" s="189">
        <v>21464</v>
      </c>
      <c r="BB53" s="189">
        <v>22417</v>
      </c>
      <c r="BC53" s="192">
        <v>31689</v>
      </c>
      <c r="BD53" s="192">
        <v>191172</v>
      </c>
      <c r="BE53" s="192">
        <v>28465</v>
      </c>
      <c r="BF53" s="192">
        <v>120615</v>
      </c>
      <c r="BG53" s="189">
        <v>257632</v>
      </c>
      <c r="BH53" s="192">
        <v>49887</v>
      </c>
      <c r="BI53" s="192">
        <v>27388</v>
      </c>
      <c r="BJ53" s="364">
        <v>34868</v>
      </c>
      <c r="BK53" s="365">
        <v>27838</v>
      </c>
      <c r="BL53" s="364">
        <v>854</v>
      </c>
      <c r="BM53" s="365">
        <v>-3071</v>
      </c>
      <c r="BN53" s="364">
        <v>41188</v>
      </c>
      <c r="BO53" s="365">
        <v>37661</v>
      </c>
      <c r="BP53" s="364">
        <v>29499</v>
      </c>
      <c r="BQ53" s="365">
        <v>23222</v>
      </c>
      <c r="BR53" s="364">
        <v>26526</v>
      </c>
      <c r="BS53" s="365">
        <v>24664</v>
      </c>
      <c r="BT53" s="364">
        <v>34170</v>
      </c>
      <c r="BU53" s="365">
        <v>30120</v>
      </c>
      <c r="BV53" s="364">
        <v>209760</v>
      </c>
      <c r="BW53" s="365">
        <v>130611</v>
      </c>
      <c r="BX53" s="364">
        <v>62958</v>
      </c>
      <c r="BY53" s="365">
        <v>62068</v>
      </c>
      <c r="BZ53" s="364">
        <v>96714</v>
      </c>
      <c r="CA53" s="365">
        <v>87164</v>
      </c>
      <c r="CB53" s="192">
        <v>234641</v>
      </c>
      <c r="CC53" s="192">
        <v>234631</v>
      </c>
      <c r="CD53" s="364">
        <v>78896</v>
      </c>
      <c r="CE53" s="365">
        <v>62395</v>
      </c>
      <c r="CF53" s="364">
        <v>19623</v>
      </c>
      <c r="CG53" s="365">
        <v>19623</v>
      </c>
      <c r="CH53" s="296"/>
      <c r="CI53" s="364">
        <v>43038</v>
      </c>
      <c r="CJ53" s="365">
        <v>42965</v>
      </c>
      <c r="CK53" s="364">
        <v>31671</v>
      </c>
      <c r="CL53" s="366">
        <v>20574</v>
      </c>
      <c r="CM53" s="367">
        <v>3104</v>
      </c>
      <c r="CN53" s="366">
        <v>3104</v>
      </c>
      <c r="CO53" s="367">
        <v>31461</v>
      </c>
      <c r="CP53" s="366">
        <v>30086</v>
      </c>
      <c r="CQ53" s="367">
        <v>38626</v>
      </c>
      <c r="CR53" s="368">
        <v>31315</v>
      </c>
      <c r="CS53" s="367">
        <v>70271</v>
      </c>
      <c r="CT53" s="366">
        <v>59661</v>
      </c>
      <c r="CU53" s="367">
        <v>161580</v>
      </c>
      <c r="CV53" s="366">
        <v>150576</v>
      </c>
      <c r="CW53" s="367">
        <v>98720</v>
      </c>
      <c r="CX53" s="366">
        <v>97500</v>
      </c>
      <c r="CY53" s="367">
        <v>79058</v>
      </c>
      <c r="CZ53" s="366">
        <v>78523</v>
      </c>
      <c r="DA53" s="367">
        <v>301752</v>
      </c>
      <c r="DB53" s="366">
        <v>294880</v>
      </c>
      <c r="DC53" s="367">
        <v>26657</v>
      </c>
      <c r="DD53" s="366">
        <v>19936</v>
      </c>
      <c r="DE53" s="367">
        <v>21652</v>
      </c>
      <c r="DF53" s="366">
        <v>21652</v>
      </c>
      <c r="DG53" s="409"/>
      <c r="DH53" s="367">
        <v>37989</v>
      </c>
      <c r="DI53" s="366">
        <v>33882</v>
      </c>
      <c r="DJ53" s="367">
        <v>59631</v>
      </c>
      <c r="DK53" s="366">
        <v>38927</v>
      </c>
      <c r="DL53" s="367">
        <v>16057</v>
      </c>
      <c r="DM53" s="366">
        <v>6602</v>
      </c>
      <c r="DN53" s="367">
        <v>70965</v>
      </c>
      <c r="DO53" s="366">
        <v>52975</v>
      </c>
      <c r="DP53" s="367">
        <v>32202</v>
      </c>
      <c r="DQ53" s="366">
        <v>32202</v>
      </c>
      <c r="DR53" s="367">
        <v>102990</v>
      </c>
      <c r="DS53" s="366">
        <v>97590</v>
      </c>
      <c r="DT53" s="367"/>
      <c r="DU53" s="366"/>
      <c r="DV53" s="367"/>
      <c r="DW53" s="366"/>
      <c r="DX53" s="367"/>
      <c r="DY53" s="366"/>
      <c r="DZ53" s="367"/>
      <c r="EA53" s="366"/>
      <c r="EB53" s="367"/>
      <c r="EC53" s="366"/>
      <c r="ED53" s="367"/>
      <c r="EE53" s="366"/>
    </row>
    <row r="54" spans="1:135">
      <c r="A54" s="188" t="s">
        <v>107</v>
      </c>
      <c r="B54" s="189">
        <v>77394</v>
      </c>
      <c r="C54" s="189">
        <v>236486</v>
      </c>
      <c r="D54" s="189">
        <v>300607</v>
      </c>
      <c r="E54" s="189">
        <v>333133</v>
      </c>
      <c r="F54" s="189">
        <v>373082</v>
      </c>
      <c r="G54" s="189">
        <v>333349</v>
      </c>
      <c r="H54" s="189">
        <v>525579</v>
      </c>
      <c r="I54" s="189">
        <v>802887</v>
      </c>
      <c r="J54" s="189">
        <v>552371</v>
      </c>
      <c r="K54" s="189">
        <v>354329</v>
      </c>
      <c r="L54" s="189">
        <v>349772</v>
      </c>
      <c r="M54" s="190">
        <v>226365</v>
      </c>
      <c r="N54" s="191">
        <v>120227</v>
      </c>
      <c r="O54" s="189">
        <v>374942</v>
      </c>
      <c r="P54" s="189">
        <v>162253</v>
      </c>
      <c r="Q54" s="189">
        <v>84564</v>
      </c>
      <c r="R54" s="189">
        <v>420091</v>
      </c>
      <c r="S54" s="189">
        <v>265049</v>
      </c>
      <c r="T54" s="189">
        <v>356491</v>
      </c>
      <c r="U54" s="189">
        <v>232273</v>
      </c>
      <c r="V54" s="189">
        <v>596465</v>
      </c>
      <c r="W54" s="189">
        <v>425699</v>
      </c>
      <c r="X54" s="189">
        <v>592702</v>
      </c>
      <c r="Y54" s="190">
        <v>178327</v>
      </c>
      <c r="Z54" s="191">
        <v>120717</v>
      </c>
      <c r="AA54" s="189">
        <v>183027</v>
      </c>
      <c r="AB54" s="189">
        <v>230978</v>
      </c>
      <c r="AC54" s="189">
        <v>233020</v>
      </c>
      <c r="AD54" s="189">
        <v>250427</v>
      </c>
      <c r="AE54" s="189">
        <v>287259</v>
      </c>
      <c r="AF54" s="189">
        <v>701664</v>
      </c>
      <c r="AG54" s="189">
        <v>510852</v>
      </c>
      <c r="AH54" s="189">
        <v>218798</v>
      </c>
      <c r="AI54" s="189">
        <v>472655</v>
      </c>
      <c r="AJ54" s="192">
        <v>436196</v>
      </c>
      <c r="AK54" s="193">
        <v>223009</v>
      </c>
      <c r="AL54" s="194">
        <v>216193</v>
      </c>
      <c r="AM54" s="192">
        <v>82180</v>
      </c>
      <c r="AN54" s="192">
        <v>409081</v>
      </c>
      <c r="AO54" s="192">
        <v>237331</v>
      </c>
      <c r="AP54" s="192">
        <v>341798</v>
      </c>
      <c r="AQ54" s="192">
        <v>271314</v>
      </c>
      <c r="AR54" s="189">
        <v>515080</v>
      </c>
      <c r="AS54" s="192">
        <v>610207</v>
      </c>
      <c r="AT54" s="189">
        <v>554030</v>
      </c>
      <c r="AU54" s="189">
        <v>421123</v>
      </c>
      <c r="AV54" s="189">
        <v>87912</v>
      </c>
      <c r="AW54" s="190">
        <v>384659</v>
      </c>
      <c r="AX54" s="191">
        <v>254407</v>
      </c>
      <c r="AY54" s="189">
        <v>101320</v>
      </c>
      <c r="AZ54" s="192">
        <v>340345</v>
      </c>
      <c r="BA54" s="189">
        <v>231086</v>
      </c>
      <c r="BB54" s="189">
        <v>370862</v>
      </c>
      <c r="BC54" s="192">
        <v>333132</v>
      </c>
      <c r="BD54" s="192">
        <v>556179</v>
      </c>
      <c r="BE54" s="192">
        <v>664074</v>
      </c>
      <c r="BF54" s="192">
        <v>606402</v>
      </c>
      <c r="BG54" s="189">
        <v>454171</v>
      </c>
      <c r="BH54" s="192">
        <v>156200</v>
      </c>
      <c r="BI54" s="192">
        <v>436617</v>
      </c>
      <c r="BJ54" s="364">
        <v>255813</v>
      </c>
      <c r="BK54" s="365">
        <v>240303</v>
      </c>
      <c r="BL54" s="364">
        <v>69458</v>
      </c>
      <c r="BM54" s="365">
        <v>64313</v>
      </c>
      <c r="BN54" s="364">
        <v>435179</v>
      </c>
      <c r="BO54" s="365">
        <v>400635</v>
      </c>
      <c r="BP54" s="364">
        <v>317217</v>
      </c>
      <c r="BQ54" s="365">
        <v>293627</v>
      </c>
      <c r="BR54" s="364">
        <v>369216</v>
      </c>
      <c r="BS54" s="365">
        <v>363157</v>
      </c>
      <c r="BT54" s="364">
        <v>397102</v>
      </c>
      <c r="BU54" s="365">
        <v>384539</v>
      </c>
      <c r="BV54" s="364">
        <v>647605</v>
      </c>
      <c r="BW54" s="365">
        <v>609111</v>
      </c>
      <c r="BX54" s="364">
        <v>752040</v>
      </c>
      <c r="BY54" s="365">
        <v>737693</v>
      </c>
      <c r="BZ54" s="364">
        <v>344083</v>
      </c>
      <c r="CA54" s="365">
        <v>341012</v>
      </c>
      <c r="CB54" s="192">
        <v>849025</v>
      </c>
      <c r="CC54" s="192">
        <v>832533</v>
      </c>
      <c r="CD54" s="364">
        <v>0</v>
      </c>
      <c r="CE54" s="365">
        <v>0</v>
      </c>
      <c r="CF54" s="364">
        <v>664033</v>
      </c>
      <c r="CG54" s="365">
        <v>634498</v>
      </c>
      <c r="CH54" s="296"/>
      <c r="CI54" s="364">
        <v>279993</v>
      </c>
      <c r="CJ54" s="365">
        <v>250926</v>
      </c>
      <c r="CK54" s="364">
        <v>7979</v>
      </c>
      <c r="CL54" s="366">
        <v>7979</v>
      </c>
      <c r="CM54" s="367">
        <v>627165</v>
      </c>
      <c r="CN54" s="366">
        <v>561758</v>
      </c>
      <c r="CO54" s="367">
        <v>361384</v>
      </c>
      <c r="CP54" s="366">
        <v>344805</v>
      </c>
      <c r="CQ54" s="367">
        <v>411434</v>
      </c>
      <c r="CR54" s="368">
        <v>393744</v>
      </c>
      <c r="CS54" s="367">
        <v>462355</v>
      </c>
      <c r="CT54" s="366">
        <v>441360</v>
      </c>
      <c r="CU54" s="367">
        <v>719491</v>
      </c>
      <c r="CV54" s="366">
        <v>671115</v>
      </c>
      <c r="CW54" s="367">
        <v>831543</v>
      </c>
      <c r="CX54" s="366">
        <v>821633</v>
      </c>
      <c r="CY54" s="367">
        <v>705485</v>
      </c>
      <c r="CZ54" s="366">
        <v>689004</v>
      </c>
      <c r="DA54" s="367">
        <v>730470</v>
      </c>
      <c r="DB54" s="366">
        <v>719963</v>
      </c>
      <c r="DC54" s="367">
        <v>390782</v>
      </c>
      <c r="DD54" s="366">
        <v>378240</v>
      </c>
      <c r="DE54" s="367">
        <v>274894</v>
      </c>
      <c r="DF54" s="366">
        <v>267220</v>
      </c>
      <c r="DG54" s="409"/>
      <c r="DH54" s="367">
        <v>256318</v>
      </c>
      <c r="DI54" s="366">
        <v>248388</v>
      </c>
      <c r="DJ54" s="367"/>
      <c r="DK54" s="366"/>
      <c r="DL54" s="367">
        <v>570294</v>
      </c>
      <c r="DM54" s="366">
        <v>538874</v>
      </c>
      <c r="DN54" s="367">
        <v>330232</v>
      </c>
      <c r="DO54" s="366">
        <v>306459</v>
      </c>
      <c r="DP54" s="367">
        <v>407985</v>
      </c>
      <c r="DQ54" s="366">
        <v>397128</v>
      </c>
      <c r="DR54" s="367">
        <v>590582</v>
      </c>
      <c r="DS54" s="366">
        <v>570274</v>
      </c>
      <c r="DT54" s="367"/>
      <c r="DU54" s="366"/>
      <c r="DV54" s="367"/>
      <c r="DW54" s="366"/>
      <c r="DX54" s="367"/>
      <c r="DY54" s="366"/>
      <c r="DZ54" s="367"/>
      <c r="EA54" s="366"/>
      <c r="EB54" s="367"/>
      <c r="EC54" s="366"/>
      <c r="ED54" s="367"/>
      <c r="EE54" s="366"/>
    </row>
    <row r="55" spans="1:135" ht="13.8" thickBot="1">
      <c r="A55" s="188" t="s">
        <v>108</v>
      </c>
      <c r="B55" s="189">
        <v>87186</v>
      </c>
      <c r="C55" s="189">
        <v>376992</v>
      </c>
      <c r="D55" s="189">
        <v>348853</v>
      </c>
      <c r="E55" s="189">
        <v>210814</v>
      </c>
      <c r="F55" s="189">
        <v>164911</v>
      </c>
      <c r="G55" s="189">
        <v>127387</v>
      </c>
      <c r="H55" s="189">
        <v>654547</v>
      </c>
      <c r="I55" s="189">
        <v>1005485</v>
      </c>
      <c r="J55" s="189">
        <v>783008</v>
      </c>
      <c r="K55" s="189">
        <v>981475</v>
      </c>
      <c r="L55" s="189">
        <v>278205</v>
      </c>
      <c r="M55" s="190">
        <v>210861</v>
      </c>
      <c r="N55" s="191">
        <v>88142</v>
      </c>
      <c r="O55" s="189">
        <v>286708</v>
      </c>
      <c r="P55" s="189">
        <v>162496</v>
      </c>
      <c r="Q55" s="189">
        <v>164319</v>
      </c>
      <c r="R55" s="189">
        <v>418809</v>
      </c>
      <c r="S55" s="189">
        <v>135572</v>
      </c>
      <c r="T55" s="189">
        <v>939963</v>
      </c>
      <c r="U55" s="189">
        <v>371110</v>
      </c>
      <c r="V55" s="189">
        <v>969399</v>
      </c>
      <c r="W55" s="189">
        <v>793090</v>
      </c>
      <c r="X55" s="189">
        <v>559064</v>
      </c>
      <c r="Y55" s="190">
        <v>77360</v>
      </c>
      <c r="Z55" s="191">
        <v>105187</v>
      </c>
      <c r="AA55" s="189">
        <v>914135</v>
      </c>
      <c r="AB55" s="189">
        <v>189251</v>
      </c>
      <c r="AC55" s="189">
        <v>336426</v>
      </c>
      <c r="AD55" s="189">
        <v>254142</v>
      </c>
      <c r="AE55" s="189">
        <v>219227</v>
      </c>
      <c r="AF55" s="189">
        <v>697657</v>
      </c>
      <c r="AG55" s="189">
        <v>1048595</v>
      </c>
      <c r="AH55" s="189">
        <v>391064</v>
      </c>
      <c r="AI55" s="189">
        <v>1174414</v>
      </c>
      <c r="AJ55" s="192">
        <v>430521</v>
      </c>
      <c r="AK55" s="193">
        <v>337382</v>
      </c>
      <c r="AL55" s="194">
        <v>306232</v>
      </c>
      <c r="AM55" s="192">
        <v>272741</v>
      </c>
      <c r="AN55" s="192">
        <v>382220</v>
      </c>
      <c r="AO55" s="192">
        <v>274719</v>
      </c>
      <c r="AP55" s="192">
        <v>311812</v>
      </c>
      <c r="AQ55" s="192">
        <v>186166</v>
      </c>
      <c r="AR55" s="189">
        <v>432826</v>
      </c>
      <c r="AS55" s="192">
        <v>999856</v>
      </c>
      <c r="AT55" s="189">
        <v>1514229</v>
      </c>
      <c r="AU55" s="189">
        <v>1120532</v>
      </c>
      <c r="AV55" s="189">
        <v>244600</v>
      </c>
      <c r="AW55" s="190">
        <v>208528</v>
      </c>
      <c r="AX55" s="191">
        <v>513905</v>
      </c>
      <c r="AY55" s="189">
        <v>276700</v>
      </c>
      <c r="AZ55" s="192">
        <v>631071</v>
      </c>
      <c r="BA55" s="189">
        <v>380788</v>
      </c>
      <c r="BB55" s="189">
        <v>385878</v>
      </c>
      <c r="BC55" s="192">
        <v>273384</v>
      </c>
      <c r="BD55" s="192">
        <v>787291</v>
      </c>
      <c r="BE55" s="192">
        <v>614810</v>
      </c>
      <c r="BF55" s="192">
        <v>1265805</v>
      </c>
      <c r="BG55" s="189">
        <v>1790512</v>
      </c>
      <c r="BH55" s="192">
        <v>332874</v>
      </c>
      <c r="BI55" s="192">
        <v>314975</v>
      </c>
      <c r="BJ55" s="371">
        <v>639509</v>
      </c>
      <c r="BK55" s="372">
        <v>394930</v>
      </c>
      <c r="BL55" s="364">
        <v>105616</v>
      </c>
      <c r="BM55" s="365">
        <v>101216</v>
      </c>
      <c r="BN55" s="364">
        <v>703301</v>
      </c>
      <c r="BO55" s="365">
        <v>373447</v>
      </c>
      <c r="BP55" s="364">
        <v>351368</v>
      </c>
      <c r="BQ55" s="365">
        <v>299275</v>
      </c>
      <c r="BR55" s="364">
        <v>268385</v>
      </c>
      <c r="BS55" s="365">
        <v>230090</v>
      </c>
      <c r="BT55" s="364">
        <v>184106</v>
      </c>
      <c r="BU55" s="365">
        <v>182486</v>
      </c>
      <c r="BV55" s="364">
        <v>1062381</v>
      </c>
      <c r="BW55" s="365">
        <v>1002300</v>
      </c>
      <c r="BX55" s="364">
        <v>1538029</v>
      </c>
      <c r="BY55" s="365">
        <v>1499960</v>
      </c>
      <c r="BZ55" s="364">
        <v>1176531</v>
      </c>
      <c r="CA55" s="365">
        <v>1158026</v>
      </c>
      <c r="CB55" s="192">
        <v>1310343</v>
      </c>
      <c r="CC55" s="192">
        <v>1282931</v>
      </c>
      <c r="CD55" s="364">
        <v>258438</v>
      </c>
      <c r="CE55" s="365">
        <v>257018</v>
      </c>
      <c r="CF55" s="364">
        <v>209756</v>
      </c>
      <c r="CG55" s="365">
        <v>201956</v>
      </c>
      <c r="CH55" s="296"/>
      <c r="CI55" s="371">
        <v>821498</v>
      </c>
      <c r="CJ55" s="372">
        <v>808178</v>
      </c>
      <c r="CK55" s="364">
        <v>190564</v>
      </c>
      <c r="CL55" s="366">
        <v>180774</v>
      </c>
      <c r="CM55" s="367">
        <v>557849</v>
      </c>
      <c r="CN55" s="366">
        <v>546462</v>
      </c>
      <c r="CO55" s="367">
        <v>475237</v>
      </c>
      <c r="CP55" s="366">
        <v>464081</v>
      </c>
      <c r="CQ55" s="367">
        <v>111783</v>
      </c>
      <c r="CR55" s="368">
        <v>108355</v>
      </c>
      <c r="CS55" s="367">
        <v>330767</v>
      </c>
      <c r="CT55" s="366">
        <v>259572</v>
      </c>
      <c r="CU55" s="367">
        <v>1304856</v>
      </c>
      <c r="CV55" s="366">
        <v>1290409</v>
      </c>
      <c r="CW55" s="367">
        <v>2086309</v>
      </c>
      <c r="CX55" s="366">
        <v>1946926</v>
      </c>
      <c r="CY55" s="367">
        <v>1401309</v>
      </c>
      <c r="CZ55" s="366">
        <v>1395205</v>
      </c>
      <c r="DA55" s="367">
        <v>1923284</v>
      </c>
      <c r="DB55" s="366">
        <v>1677406</v>
      </c>
      <c r="DC55" s="367">
        <v>376008</v>
      </c>
      <c r="DD55" s="366">
        <v>237614</v>
      </c>
      <c r="DE55" s="367">
        <v>245541</v>
      </c>
      <c r="DF55" s="366">
        <v>119647</v>
      </c>
      <c r="DG55" s="409"/>
      <c r="DH55" s="367">
        <v>1080721</v>
      </c>
      <c r="DI55" s="366">
        <v>784825</v>
      </c>
      <c r="DJ55" s="367">
        <v>269062</v>
      </c>
      <c r="DK55" s="366">
        <v>215019</v>
      </c>
      <c r="DL55" s="367">
        <v>515124</v>
      </c>
      <c r="DM55" s="366">
        <v>463984</v>
      </c>
      <c r="DN55" s="367">
        <v>435414</v>
      </c>
      <c r="DO55" s="366">
        <v>424457</v>
      </c>
      <c r="DP55" s="367">
        <v>309969</v>
      </c>
      <c r="DQ55" s="366">
        <v>160779</v>
      </c>
      <c r="DR55" s="367">
        <v>377545</v>
      </c>
      <c r="DS55" s="366">
        <v>315571</v>
      </c>
      <c r="DT55" s="367"/>
      <c r="DU55" s="366"/>
      <c r="DV55" s="367"/>
      <c r="DW55" s="366"/>
      <c r="DX55" s="367"/>
      <c r="DY55" s="366"/>
      <c r="DZ55" s="367"/>
      <c r="EA55" s="366"/>
      <c r="EB55" s="367"/>
      <c r="EC55" s="366"/>
      <c r="ED55" s="367"/>
      <c r="EE55" s="366"/>
    </row>
    <row r="56" spans="1:135" ht="13.8" thickBot="1">
      <c r="A56" s="195" t="s">
        <v>109</v>
      </c>
      <c r="B56" s="196">
        <v>1757379</v>
      </c>
      <c r="C56" s="196">
        <v>2193062</v>
      </c>
      <c r="D56" s="196">
        <v>3630240</v>
      </c>
      <c r="E56" s="196">
        <v>2689713</v>
      </c>
      <c r="F56" s="196">
        <v>2573256</v>
      </c>
      <c r="G56" s="196">
        <v>2462312</v>
      </c>
      <c r="H56" s="196">
        <v>7016444</v>
      </c>
      <c r="I56" s="196">
        <v>7610184</v>
      </c>
      <c r="J56" s="196">
        <v>6725548</v>
      </c>
      <c r="K56" s="196">
        <v>4996145</v>
      </c>
      <c r="L56" s="196">
        <v>3146651</v>
      </c>
      <c r="M56" s="197">
        <v>2662580</v>
      </c>
      <c r="N56" s="198">
        <v>1450824</v>
      </c>
      <c r="O56" s="196">
        <v>3900819</v>
      </c>
      <c r="P56" s="196">
        <v>2304154</v>
      </c>
      <c r="Q56" s="196">
        <v>1560877</v>
      </c>
      <c r="R56" s="196">
        <v>4466385</v>
      </c>
      <c r="S56" s="196">
        <v>3164241</v>
      </c>
      <c r="T56" s="196">
        <v>5376696</v>
      </c>
      <c r="U56" s="196">
        <v>3306502</v>
      </c>
      <c r="V56" s="196">
        <v>6657944</v>
      </c>
      <c r="W56" s="196">
        <v>5648814</v>
      </c>
      <c r="X56" s="196">
        <v>5994754</v>
      </c>
      <c r="Y56" s="197">
        <v>2703897</v>
      </c>
      <c r="Z56" s="198">
        <v>1994114</v>
      </c>
      <c r="AA56" s="196">
        <v>3041043</v>
      </c>
      <c r="AB56" s="196">
        <v>1764679</v>
      </c>
      <c r="AC56" s="196">
        <v>3001393</v>
      </c>
      <c r="AD56" s="196">
        <v>2823528</v>
      </c>
      <c r="AE56" s="196">
        <v>3962925</v>
      </c>
      <c r="AF56" s="196">
        <v>7451332</v>
      </c>
      <c r="AG56" s="196">
        <v>7075349</v>
      </c>
      <c r="AH56" s="196">
        <v>2894150</v>
      </c>
      <c r="AI56" s="196">
        <v>7388648</v>
      </c>
      <c r="AJ56" s="199">
        <v>5609465</v>
      </c>
      <c r="AK56" s="200">
        <v>1603212</v>
      </c>
      <c r="AL56" s="201">
        <v>2827150</v>
      </c>
      <c r="AM56" s="199">
        <v>2126780</v>
      </c>
      <c r="AN56" s="199">
        <v>3092204</v>
      </c>
      <c r="AO56" s="199">
        <v>2291255</v>
      </c>
      <c r="AP56" s="199">
        <v>4568364</v>
      </c>
      <c r="AQ56" s="199">
        <v>1650837</v>
      </c>
      <c r="AR56" s="196">
        <v>7969731</v>
      </c>
      <c r="AS56" s="199">
        <v>8688263</v>
      </c>
      <c r="AT56" s="196">
        <v>6793704</v>
      </c>
      <c r="AU56" s="196">
        <v>8146105</v>
      </c>
      <c r="AV56" s="196">
        <v>1856019</v>
      </c>
      <c r="AW56" s="197">
        <v>3097925</v>
      </c>
      <c r="AX56" s="198">
        <v>4095103</v>
      </c>
      <c r="AY56" s="196">
        <v>2183618</v>
      </c>
      <c r="AZ56" s="199">
        <v>3330138</v>
      </c>
      <c r="BA56" s="196">
        <v>2619366</v>
      </c>
      <c r="BB56" s="196">
        <v>4235606</v>
      </c>
      <c r="BC56" s="199">
        <v>1801960</v>
      </c>
      <c r="BD56" s="199">
        <v>10774871</v>
      </c>
      <c r="BE56" s="199">
        <v>7171640</v>
      </c>
      <c r="BF56" s="199">
        <v>7944032</v>
      </c>
      <c r="BG56" s="196">
        <v>9440150</v>
      </c>
      <c r="BH56" s="199">
        <v>3416375</v>
      </c>
      <c r="BI56" s="199">
        <v>4152475</v>
      </c>
      <c r="BJ56" s="373">
        <f>SUM(BJ50:BJ55)</f>
        <v>3172821</v>
      </c>
      <c r="BK56" s="374">
        <f t="shared" ref="BK56:DF56" si="16">SUM(BK50:BK55)</f>
        <v>2797756</v>
      </c>
      <c r="BL56" s="373">
        <f>SUM(BL50:BL55)</f>
        <v>1395444</v>
      </c>
      <c r="BM56" s="374">
        <f t="shared" si="16"/>
        <v>1331843</v>
      </c>
      <c r="BN56" s="373">
        <f>SUM(BN50:BN55)</f>
        <v>4760124</v>
      </c>
      <c r="BO56" s="374">
        <f t="shared" si="16"/>
        <v>4198125</v>
      </c>
      <c r="BP56" s="373">
        <f>SUM(BP50:BP55)</f>
        <v>3564457</v>
      </c>
      <c r="BQ56" s="374">
        <f t="shared" si="16"/>
        <v>3282929</v>
      </c>
      <c r="BR56" s="373">
        <f>SUM(BR50:BR55)</f>
        <v>3732668</v>
      </c>
      <c r="BS56" s="374">
        <f t="shared" si="16"/>
        <v>3463881</v>
      </c>
      <c r="BT56" s="373">
        <f>SUM(BT50:BT55)</f>
        <v>3746226</v>
      </c>
      <c r="BU56" s="374">
        <f t="shared" si="16"/>
        <v>3542377</v>
      </c>
      <c r="BV56" s="373">
        <f>SUM(BV50:BV55)</f>
        <v>10123870</v>
      </c>
      <c r="BW56" s="374">
        <f t="shared" si="16"/>
        <v>9636633</v>
      </c>
      <c r="BX56" s="373">
        <f>SUM(BX50:BX55)</f>
        <v>10821040</v>
      </c>
      <c r="BY56" s="374">
        <f t="shared" si="16"/>
        <v>10507915</v>
      </c>
      <c r="BZ56" s="373">
        <f>SUM(BZ50:BZ55)</f>
        <v>8931902</v>
      </c>
      <c r="CA56" s="374">
        <f t="shared" si="16"/>
        <v>8644239</v>
      </c>
      <c r="CB56" s="199">
        <f>SUM(CB50:CB55)</f>
        <v>9826973</v>
      </c>
      <c r="CC56" s="201">
        <f t="shared" si="16"/>
        <v>9381386</v>
      </c>
      <c r="CD56" s="375">
        <f>SUM(CD50:CD55)</f>
        <v>1965515</v>
      </c>
      <c r="CE56" s="374">
        <f t="shared" si="16"/>
        <v>1901604</v>
      </c>
      <c r="CF56" s="375">
        <f>SUM(CF50:CF55)</f>
        <v>5501776</v>
      </c>
      <c r="CG56" s="374">
        <f t="shared" si="16"/>
        <v>5215541</v>
      </c>
      <c r="CH56" s="302"/>
      <c r="CI56" s="373">
        <f>SUM(CI50:CI55)</f>
        <v>3671822</v>
      </c>
      <c r="CJ56" s="374">
        <f t="shared" si="16"/>
        <v>3473849</v>
      </c>
      <c r="CK56" s="373">
        <f>SUM(CK50:CK55)</f>
        <v>1169089</v>
      </c>
      <c r="CL56" s="374">
        <f t="shared" si="16"/>
        <v>1096085</v>
      </c>
      <c r="CM56" s="375">
        <f>SUM(CM50:CM55)</f>
        <v>4964869</v>
      </c>
      <c r="CN56" s="374">
        <f t="shared" si="16"/>
        <v>4707266</v>
      </c>
      <c r="CO56" s="375">
        <f>SUM(CO50:CO55)</f>
        <v>4117976</v>
      </c>
      <c r="CP56" s="374">
        <f t="shared" si="16"/>
        <v>3930395</v>
      </c>
      <c r="CQ56" s="375">
        <f>SUM(CQ50:CQ55)</f>
        <v>4103116</v>
      </c>
      <c r="CR56" s="374">
        <f t="shared" si="16"/>
        <v>3747861</v>
      </c>
      <c r="CS56" s="373">
        <f>SUM(CS50:CS55)</f>
        <v>5619538</v>
      </c>
      <c r="CT56" s="374">
        <f t="shared" si="16"/>
        <v>5206042</v>
      </c>
      <c r="CU56" s="373">
        <f>SUM(CU50:CU55)</f>
        <v>12165761</v>
      </c>
      <c r="CV56" s="376">
        <f t="shared" si="16"/>
        <v>11691058</v>
      </c>
      <c r="CW56" s="373">
        <f>SUM(CW50:CW55)</f>
        <v>12349412</v>
      </c>
      <c r="CX56" s="376">
        <f t="shared" si="16"/>
        <v>11892591</v>
      </c>
      <c r="CY56" s="373">
        <f>SUM(CY50:CY55)</f>
        <v>10005124</v>
      </c>
      <c r="CZ56" s="374">
        <f t="shared" si="16"/>
        <v>9631733</v>
      </c>
      <c r="DA56" s="373">
        <f>SUM(DA50:DA55)</f>
        <v>11820376</v>
      </c>
      <c r="DB56" s="374">
        <f t="shared" si="16"/>
        <v>10925732</v>
      </c>
      <c r="DC56" s="373">
        <f>SUM(DC50:DC55)</f>
        <v>5685426</v>
      </c>
      <c r="DD56" s="374">
        <f t="shared" si="16"/>
        <v>5143247</v>
      </c>
      <c r="DE56" s="373">
        <f>SUM(DE50:DE55)</f>
        <v>3618151</v>
      </c>
      <c r="DF56" s="374">
        <f t="shared" si="16"/>
        <v>3241357</v>
      </c>
      <c r="DG56" s="409"/>
      <c r="DH56" s="373">
        <f>SUM(DH50:DH55)</f>
        <v>4013897</v>
      </c>
      <c r="DI56" s="374">
        <f t="shared" ref="DI56" si="17">SUM(DI50:DI55)</f>
        <v>3579800</v>
      </c>
      <c r="DJ56" s="373">
        <f t="shared" ref="DJ56:EE56" si="18">SUM(DJ50:DJ55)</f>
        <v>1581220</v>
      </c>
      <c r="DK56" s="374">
        <f t="shared" si="18"/>
        <v>1473222</v>
      </c>
      <c r="DL56" s="373">
        <f t="shared" si="18"/>
        <v>5204533</v>
      </c>
      <c r="DM56" s="374">
        <f t="shared" si="18"/>
        <v>4895184</v>
      </c>
      <c r="DN56" s="373">
        <f t="shared" si="18"/>
        <v>4124458</v>
      </c>
      <c r="DO56" s="374">
        <f t="shared" si="18"/>
        <v>3838371</v>
      </c>
      <c r="DP56" s="373">
        <f t="shared" si="18"/>
        <v>4256060</v>
      </c>
      <c r="DQ56" s="374">
        <f t="shared" si="18"/>
        <v>3889420</v>
      </c>
      <c r="DR56" s="373">
        <f t="shared" si="18"/>
        <v>6718706</v>
      </c>
      <c r="DS56" s="374">
        <f t="shared" si="18"/>
        <v>6355318</v>
      </c>
      <c r="DT56" s="373">
        <f t="shared" si="18"/>
        <v>0</v>
      </c>
      <c r="DU56" s="374">
        <f t="shared" si="18"/>
        <v>0</v>
      </c>
      <c r="DV56" s="373">
        <f t="shared" si="18"/>
        <v>0</v>
      </c>
      <c r="DW56" s="374">
        <f t="shared" si="18"/>
        <v>0</v>
      </c>
      <c r="DX56" s="373">
        <f t="shared" si="18"/>
        <v>0</v>
      </c>
      <c r="DY56" s="374">
        <f t="shared" si="18"/>
        <v>0</v>
      </c>
      <c r="DZ56" s="373">
        <f t="shared" si="18"/>
        <v>0</v>
      </c>
      <c r="EA56" s="374">
        <f t="shared" si="18"/>
        <v>0</v>
      </c>
      <c r="EB56" s="373">
        <f t="shared" si="18"/>
        <v>0</v>
      </c>
      <c r="EC56" s="374">
        <f t="shared" si="18"/>
        <v>0</v>
      </c>
      <c r="ED56" s="373">
        <f t="shared" si="18"/>
        <v>0</v>
      </c>
      <c r="EE56" s="374">
        <f t="shared" si="18"/>
        <v>0</v>
      </c>
    </row>
    <row r="57" spans="1:135">
      <c r="A57" s="111"/>
      <c r="B57" s="106"/>
      <c r="C57" s="106"/>
      <c r="D57" s="106"/>
      <c r="E57" s="106"/>
      <c r="F57" s="106"/>
      <c r="G57" s="106"/>
      <c r="H57" s="106"/>
      <c r="I57" s="106"/>
      <c r="J57" s="106"/>
      <c r="K57" s="106"/>
      <c r="L57" s="106"/>
      <c r="M57" s="107"/>
      <c r="N57" s="105"/>
      <c r="O57" s="106"/>
      <c r="P57" s="106"/>
      <c r="Q57" s="106"/>
      <c r="R57" s="106"/>
      <c r="S57" s="106"/>
      <c r="T57" s="106"/>
      <c r="U57" s="106"/>
      <c r="V57" s="106"/>
      <c r="W57" s="106"/>
      <c r="X57" s="106"/>
      <c r="Y57" s="107"/>
      <c r="Z57" s="105"/>
      <c r="AA57" s="106"/>
      <c r="AB57" s="106"/>
      <c r="AC57" s="106"/>
      <c r="AD57" s="106"/>
      <c r="AE57" s="106"/>
      <c r="AF57" s="106"/>
      <c r="AG57" s="106"/>
      <c r="AH57" s="106"/>
      <c r="AI57" s="106"/>
      <c r="AJ57" s="59"/>
      <c r="AK57" s="103"/>
      <c r="AL57" s="104"/>
      <c r="AM57" s="59"/>
      <c r="AN57" s="59"/>
      <c r="AO57" s="59"/>
      <c r="AP57" s="59"/>
      <c r="AQ57" s="59"/>
      <c r="AR57" s="58"/>
      <c r="AS57" s="59"/>
      <c r="AT57" s="58"/>
      <c r="AU57" s="58"/>
      <c r="AV57" s="58"/>
      <c r="AW57" s="97"/>
      <c r="AX57" s="98"/>
      <c r="AY57" s="58"/>
      <c r="AZ57" s="59"/>
      <c r="BA57" s="58"/>
      <c r="BB57" s="58"/>
      <c r="BC57" s="59"/>
      <c r="BD57" s="59"/>
      <c r="BE57" s="59"/>
      <c r="BF57" s="59"/>
      <c r="BG57" s="58"/>
      <c r="BH57" s="59"/>
      <c r="BI57" s="59"/>
      <c r="BJ57" s="304"/>
      <c r="BK57" s="305"/>
      <c r="BL57" s="306"/>
      <c r="BM57" s="307"/>
      <c r="BN57" s="306"/>
      <c r="BO57" s="307"/>
      <c r="BP57" s="306"/>
      <c r="BQ57" s="307"/>
      <c r="BR57" s="306"/>
      <c r="BS57" s="307"/>
      <c r="BT57" s="306"/>
      <c r="BU57" s="307"/>
      <c r="BV57" s="306"/>
      <c r="BW57" s="307"/>
      <c r="BX57" s="306"/>
      <c r="BY57" s="307"/>
      <c r="BZ57" s="306"/>
      <c r="CA57" s="307"/>
      <c r="CB57" s="59"/>
      <c r="CC57" s="59"/>
      <c r="CD57" s="306"/>
      <c r="CE57" s="307"/>
      <c r="CF57" s="306"/>
      <c r="CG57" s="307"/>
      <c r="CH57" s="296"/>
      <c r="CI57" s="304"/>
      <c r="CJ57" s="305"/>
      <c r="CK57" s="306"/>
      <c r="CL57" s="308"/>
      <c r="CM57" s="309"/>
      <c r="CN57" s="308"/>
      <c r="CO57" s="309"/>
      <c r="CP57" s="308"/>
      <c r="CQ57" s="309"/>
      <c r="CR57" s="310"/>
      <c r="CS57" s="309"/>
      <c r="CT57" s="308"/>
      <c r="CU57" s="309"/>
      <c r="CV57" s="308"/>
      <c r="CW57" s="309"/>
      <c r="CX57" s="308"/>
      <c r="CY57" s="309"/>
      <c r="CZ57" s="308"/>
      <c r="DA57" s="309"/>
      <c r="DB57" s="308"/>
      <c r="DC57" s="309"/>
      <c r="DD57" s="308"/>
      <c r="DE57" s="309"/>
      <c r="DF57" s="308"/>
      <c r="DG57" s="409"/>
      <c r="DH57" s="309"/>
      <c r="DI57" s="308"/>
      <c r="DJ57" s="309"/>
      <c r="DK57" s="308"/>
      <c r="DL57" s="309"/>
      <c r="DM57" s="308"/>
      <c r="DN57" s="309"/>
      <c r="DO57" s="308"/>
      <c r="DP57" s="309"/>
      <c r="DQ57" s="308"/>
      <c r="DR57" s="309"/>
      <c r="DS57" s="308"/>
      <c r="DT57" s="309"/>
      <c r="DU57" s="308"/>
      <c r="DV57" s="309"/>
      <c r="DW57" s="308"/>
      <c r="DX57" s="309"/>
      <c r="DY57" s="308"/>
      <c r="DZ57" s="309"/>
      <c r="EA57" s="308"/>
      <c r="EB57" s="309"/>
      <c r="EC57" s="308"/>
      <c r="ED57" s="309"/>
      <c r="EE57" s="308"/>
    </row>
    <row r="58" spans="1:135">
      <c r="A58" s="202" t="s">
        <v>110</v>
      </c>
      <c r="B58" s="203">
        <v>1541250</v>
      </c>
      <c r="C58" s="203">
        <v>987138</v>
      </c>
      <c r="D58" s="203">
        <v>4610269</v>
      </c>
      <c r="E58" s="203">
        <v>962363</v>
      </c>
      <c r="F58" s="203">
        <v>1878894</v>
      </c>
      <c r="G58" s="203">
        <v>1491327</v>
      </c>
      <c r="H58" s="203">
        <v>2137668</v>
      </c>
      <c r="I58" s="203">
        <v>4597152</v>
      </c>
      <c r="J58" s="203">
        <v>4294606</v>
      </c>
      <c r="K58" s="203">
        <v>1562344</v>
      </c>
      <c r="L58" s="203">
        <v>3016846</v>
      </c>
      <c r="M58" s="204">
        <v>793250</v>
      </c>
      <c r="N58" s="205">
        <v>1231279</v>
      </c>
      <c r="O58" s="203">
        <v>4032669</v>
      </c>
      <c r="P58" s="203">
        <v>2676383</v>
      </c>
      <c r="Q58" s="203">
        <v>805196</v>
      </c>
      <c r="R58" s="203">
        <v>3116968</v>
      </c>
      <c r="S58" s="203">
        <v>934039</v>
      </c>
      <c r="T58" s="203">
        <v>1945896</v>
      </c>
      <c r="U58" s="203">
        <v>1146893</v>
      </c>
      <c r="V58" s="203">
        <v>4902536</v>
      </c>
      <c r="W58" s="203">
        <v>4013720</v>
      </c>
      <c r="X58" s="203">
        <v>2598326</v>
      </c>
      <c r="Y58" s="204">
        <v>1408248</v>
      </c>
      <c r="Z58" s="205">
        <v>1508693</v>
      </c>
      <c r="AA58" s="203">
        <v>2515144</v>
      </c>
      <c r="AB58" s="203">
        <v>2120422</v>
      </c>
      <c r="AC58" s="203">
        <v>2842780</v>
      </c>
      <c r="AD58" s="203">
        <v>2132844</v>
      </c>
      <c r="AE58" s="203">
        <v>1015284</v>
      </c>
      <c r="AF58" s="203">
        <v>2783785</v>
      </c>
      <c r="AG58" s="203">
        <v>5028789</v>
      </c>
      <c r="AH58" s="203">
        <v>1286960</v>
      </c>
      <c r="AI58" s="203">
        <v>4600867</v>
      </c>
      <c r="AJ58" s="206">
        <v>3580789</v>
      </c>
      <c r="AK58" s="207">
        <v>325291</v>
      </c>
      <c r="AL58" s="208">
        <v>1861151</v>
      </c>
      <c r="AM58" s="206">
        <v>2118589</v>
      </c>
      <c r="AN58" s="206">
        <v>2730058</v>
      </c>
      <c r="AO58" s="206">
        <v>2988017</v>
      </c>
      <c r="AP58" s="206">
        <v>3090627</v>
      </c>
      <c r="AQ58" s="206">
        <v>323610</v>
      </c>
      <c r="AR58" s="203">
        <v>3078436</v>
      </c>
      <c r="AS58" s="206">
        <v>4932207</v>
      </c>
      <c r="AT58" s="203">
        <v>4702757</v>
      </c>
      <c r="AU58" s="203">
        <v>3093452</v>
      </c>
      <c r="AV58" s="203">
        <v>630435</v>
      </c>
      <c r="AW58" s="204">
        <v>1333975</v>
      </c>
      <c r="AX58" s="205">
        <v>4075527</v>
      </c>
      <c r="AY58" s="203">
        <v>2230746</v>
      </c>
      <c r="AZ58" s="206">
        <v>3181159</v>
      </c>
      <c r="BA58" s="203">
        <v>1167649</v>
      </c>
      <c r="BB58" s="203">
        <v>2522501</v>
      </c>
      <c r="BC58" s="206">
        <v>413277</v>
      </c>
      <c r="BD58" s="206">
        <v>3143067</v>
      </c>
      <c r="BE58" s="206">
        <v>5116344</v>
      </c>
      <c r="BF58" s="206">
        <v>1860155</v>
      </c>
      <c r="BG58" s="203">
        <v>6136022</v>
      </c>
      <c r="BH58" s="206">
        <v>1694564</v>
      </c>
      <c r="BI58" s="206">
        <v>1114834</v>
      </c>
      <c r="BJ58" s="377">
        <v>1729162</v>
      </c>
      <c r="BK58" s="378">
        <v>1587518</v>
      </c>
      <c r="BL58" s="377">
        <v>2602802</v>
      </c>
      <c r="BM58" s="378">
        <v>2237357</v>
      </c>
      <c r="BN58" s="377">
        <v>3860663</v>
      </c>
      <c r="BO58" s="378">
        <v>3486556</v>
      </c>
      <c r="BP58" s="377">
        <v>2787457</v>
      </c>
      <c r="BQ58" s="378">
        <v>2516815</v>
      </c>
      <c r="BR58" s="377">
        <v>875160</v>
      </c>
      <c r="BS58" s="378">
        <v>757551</v>
      </c>
      <c r="BT58" s="377">
        <v>956608</v>
      </c>
      <c r="BU58" s="378">
        <v>836867</v>
      </c>
      <c r="BV58" s="377">
        <v>3317133</v>
      </c>
      <c r="BW58" s="378">
        <v>3014952</v>
      </c>
      <c r="BX58" s="377">
        <v>6073496</v>
      </c>
      <c r="BY58" s="378">
        <v>5789171</v>
      </c>
      <c r="BZ58" s="377">
        <v>2036971</v>
      </c>
      <c r="CA58" s="378">
        <v>1873532</v>
      </c>
      <c r="CB58" s="206">
        <v>6216781</v>
      </c>
      <c r="CC58" s="206">
        <v>5781137</v>
      </c>
      <c r="CD58" s="377">
        <v>1294300</v>
      </c>
      <c r="CE58" s="378">
        <v>1182246</v>
      </c>
      <c r="CF58" s="377">
        <v>1465186</v>
      </c>
      <c r="CG58" s="378">
        <v>1349944</v>
      </c>
      <c r="CH58" s="296"/>
      <c r="CI58" s="377">
        <v>3957606</v>
      </c>
      <c r="CJ58" s="378">
        <v>3727920</v>
      </c>
      <c r="CK58" s="377">
        <v>679580</v>
      </c>
      <c r="CL58" s="379">
        <v>653969</v>
      </c>
      <c r="CM58" s="380">
        <v>6205120</v>
      </c>
      <c r="CN58" s="379">
        <v>5764095</v>
      </c>
      <c r="CO58" s="380">
        <v>1832824</v>
      </c>
      <c r="CP58" s="379">
        <v>1738875</v>
      </c>
      <c r="CQ58" s="380">
        <v>3020070</v>
      </c>
      <c r="CR58" s="381">
        <v>2941180</v>
      </c>
      <c r="CS58" s="380">
        <v>1412417</v>
      </c>
      <c r="CT58" s="379">
        <v>1355160</v>
      </c>
      <c r="CU58" s="380">
        <v>1868628</v>
      </c>
      <c r="CV58" s="379">
        <v>1655858</v>
      </c>
      <c r="CW58" s="380">
        <v>7808100</v>
      </c>
      <c r="CX58" s="379">
        <v>7528374</v>
      </c>
      <c r="CY58" s="380">
        <v>5466050</v>
      </c>
      <c r="CZ58" s="379">
        <v>5126919</v>
      </c>
      <c r="DA58" s="380">
        <v>4385675</v>
      </c>
      <c r="DB58" s="379">
        <v>4131369</v>
      </c>
      <c r="DC58" s="380">
        <v>1992963</v>
      </c>
      <c r="DD58" s="379">
        <v>1843261</v>
      </c>
      <c r="DE58" s="380">
        <v>1672569</v>
      </c>
      <c r="DF58" s="379">
        <v>1455038</v>
      </c>
      <c r="DG58" s="409"/>
      <c r="DH58" s="380">
        <v>4389035</v>
      </c>
      <c r="DI58" s="379">
        <v>3987357</v>
      </c>
      <c r="DJ58" s="380">
        <v>1182780</v>
      </c>
      <c r="DK58" s="379">
        <v>1070826</v>
      </c>
      <c r="DL58" s="380">
        <v>6864873</v>
      </c>
      <c r="DM58" s="379">
        <v>6258756</v>
      </c>
      <c r="DN58" s="380">
        <v>2294427</v>
      </c>
      <c r="DO58" s="379">
        <v>2081362</v>
      </c>
      <c r="DP58" s="380">
        <v>2942183</v>
      </c>
      <c r="DQ58" s="379">
        <v>2609490</v>
      </c>
      <c r="DR58" s="380">
        <v>1371214</v>
      </c>
      <c r="DS58" s="379">
        <v>1193650</v>
      </c>
      <c r="DT58" s="380"/>
      <c r="DU58" s="379"/>
      <c r="DV58" s="380"/>
      <c r="DW58" s="379"/>
      <c r="DX58" s="380"/>
      <c r="DY58" s="379"/>
      <c r="DZ58" s="380"/>
      <c r="EA58" s="379"/>
      <c r="EB58" s="380"/>
      <c r="EC58" s="379"/>
      <c r="ED58" s="380"/>
      <c r="EE58" s="379"/>
    </row>
    <row r="59" spans="1:135">
      <c r="A59" s="202" t="s">
        <v>111</v>
      </c>
      <c r="B59" s="209">
        <v>17949</v>
      </c>
      <c r="C59" s="209">
        <v>8057</v>
      </c>
      <c r="D59" s="209">
        <v>19837</v>
      </c>
      <c r="E59" s="209">
        <v>49945</v>
      </c>
      <c r="F59" s="209">
        <v>17337</v>
      </c>
      <c r="G59" s="209">
        <v>37452</v>
      </c>
      <c r="H59" s="209">
        <v>56532</v>
      </c>
      <c r="I59" s="209">
        <v>42461</v>
      </c>
      <c r="J59" s="209">
        <v>73565</v>
      </c>
      <c r="K59" s="209">
        <v>109007</v>
      </c>
      <c r="L59" s="209">
        <v>46801</v>
      </c>
      <c r="M59" s="210">
        <v>31111</v>
      </c>
      <c r="N59" s="211">
        <v>8008</v>
      </c>
      <c r="O59" s="209">
        <v>44968</v>
      </c>
      <c r="P59" s="209">
        <v>12402</v>
      </c>
      <c r="Q59" s="209">
        <v>9362</v>
      </c>
      <c r="R59" s="209">
        <v>25073</v>
      </c>
      <c r="S59" s="209">
        <v>22736</v>
      </c>
      <c r="T59" s="209">
        <v>44976</v>
      </c>
      <c r="U59" s="209">
        <v>3306</v>
      </c>
      <c r="V59" s="209">
        <v>17285</v>
      </c>
      <c r="W59" s="209">
        <v>109733</v>
      </c>
      <c r="X59" s="209">
        <v>8407</v>
      </c>
      <c r="Y59" s="210">
        <v>9264</v>
      </c>
      <c r="Z59" s="211">
        <v>10179</v>
      </c>
      <c r="AA59" s="209">
        <v>2819</v>
      </c>
      <c r="AB59" s="209">
        <v>3642</v>
      </c>
      <c r="AC59" s="209">
        <v>909</v>
      </c>
      <c r="AD59" s="209">
        <v>11686</v>
      </c>
      <c r="AE59" s="209">
        <v>7338</v>
      </c>
      <c r="AF59" s="209">
        <v>50695</v>
      </c>
      <c r="AG59" s="209">
        <v>9928</v>
      </c>
      <c r="AH59" s="209">
        <v>7883</v>
      </c>
      <c r="AI59" s="209">
        <v>96406</v>
      </c>
      <c r="AJ59" s="206">
        <v>19490</v>
      </c>
      <c r="AK59" s="207">
        <v>13057</v>
      </c>
      <c r="AL59" s="208">
        <v>6691</v>
      </c>
      <c r="AM59" s="206">
        <v>6049</v>
      </c>
      <c r="AN59" s="206">
        <v>3774</v>
      </c>
      <c r="AO59" s="206">
        <v>1616</v>
      </c>
      <c r="AP59" s="206">
        <v>5417</v>
      </c>
      <c r="AQ59" s="206">
        <v>11080</v>
      </c>
      <c r="AR59" s="203">
        <v>42915</v>
      </c>
      <c r="AS59" s="206">
        <v>28926</v>
      </c>
      <c r="AT59" s="203">
        <v>63847</v>
      </c>
      <c r="AU59" s="203">
        <v>71607</v>
      </c>
      <c r="AV59" s="203">
        <v>2744</v>
      </c>
      <c r="AW59" s="204">
        <v>6320</v>
      </c>
      <c r="AX59" s="205">
        <v>14048</v>
      </c>
      <c r="AY59" s="203">
        <v>2814</v>
      </c>
      <c r="AZ59" s="206">
        <v>1293</v>
      </c>
      <c r="BA59" s="203">
        <v>2389</v>
      </c>
      <c r="BB59" s="203">
        <v>13985</v>
      </c>
      <c r="BC59" s="206">
        <v>34097</v>
      </c>
      <c r="BD59" s="206">
        <v>49463</v>
      </c>
      <c r="BE59" s="206">
        <v>70904</v>
      </c>
      <c r="BF59" s="206">
        <v>45329</v>
      </c>
      <c r="BG59" s="203">
        <v>97060</v>
      </c>
      <c r="BH59" s="206">
        <v>56625</v>
      </c>
      <c r="BI59" s="206">
        <v>11989</v>
      </c>
      <c r="BJ59" s="377">
        <v>2286</v>
      </c>
      <c r="BK59" s="378">
        <v>2286</v>
      </c>
      <c r="BL59" s="377">
        <v>11836</v>
      </c>
      <c r="BM59" s="378">
        <v>11836</v>
      </c>
      <c r="BN59" s="377">
        <v>20142</v>
      </c>
      <c r="BO59" s="378">
        <v>19900</v>
      </c>
      <c r="BP59" s="377">
        <v>15097</v>
      </c>
      <c r="BQ59" s="378">
        <v>14921</v>
      </c>
      <c r="BR59" s="377">
        <v>14931</v>
      </c>
      <c r="BS59" s="378">
        <v>14931</v>
      </c>
      <c r="BT59" s="377">
        <v>15715</v>
      </c>
      <c r="BU59" s="378">
        <v>15539</v>
      </c>
      <c r="BV59" s="377">
        <v>93561</v>
      </c>
      <c r="BW59" s="378">
        <v>93561</v>
      </c>
      <c r="BX59" s="377">
        <v>60093</v>
      </c>
      <c r="BY59" s="378">
        <v>59657</v>
      </c>
      <c r="BZ59" s="377">
        <v>54574</v>
      </c>
      <c r="CA59" s="378">
        <v>52930</v>
      </c>
      <c r="CB59" s="206">
        <v>109431</v>
      </c>
      <c r="CC59" s="206">
        <v>109431</v>
      </c>
      <c r="CD59" s="377">
        <v>19320</v>
      </c>
      <c r="CE59" s="378">
        <v>18660</v>
      </c>
      <c r="CF59" s="377">
        <v>31287</v>
      </c>
      <c r="CG59" s="378">
        <v>31287</v>
      </c>
      <c r="CH59" s="296"/>
      <c r="CI59" s="377">
        <v>22294</v>
      </c>
      <c r="CJ59" s="378">
        <v>22294</v>
      </c>
      <c r="CK59" s="377">
        <v>5793</v>
      </c>
      <c r="CL59" s="379">
        <v>5793</v>
      </c>
      <c r="CM59" s="380">
        <v>8533</v>
      </c>
      <c r="CN59" s="379">
        <v>8533</v>
      </c>
      <c r="CO59" s="380">
        <v>8980</v>
      </c>
      <c r="CP59" s="379">
        <v>8830</v>
      </c>
      <c r="CQ59" s="380">
        <v>16442</v>
      </c>
      <c r="CR59" s="381">
        <v>16292</v>
      </c>
      <c r="CS59" s="380">
        <v>38675</v>
      </c>
      <c r="CT59" s="379">
        <v>38675</v>
      </c>
      <c r="CU59" s="380">
        <v>91142</v>
      </c>
      <c r="CV59" s="379">
        <v>91142</v>
      </c>
      <c r="CW59" s="380">
        <v>58842</v>
      </c>
      <c r="CX59" s="379">
        <v>58242</v>
      </c>
      <c r="CY59" s="380">
        <v>81869</v>
      </c>
      <c r="CZ59" s="379">
        <v>81505</v>
      </c>
      <c r="DA59" s="380">
        <v>163815</v>
      </c>
      <c r="DB59" s="379">
        <v>163611</v>
      </c>
      <c r="DC59" s="380">
        <v>31791</v>
      </c>
      <c r="DD59" s="379">
        <v>31641</v>
      </c>
      <c r="DE59" s="380">
        <v>26132</v>
      </c>
      <c r="DF59" s="379">
        <v>25975</v>
      </c>
      <c r="DG59" s="409"/>
      <c r="DH59" s="380">
        <v>2849</v>
      </c>
      <c r="DI59" s="379">
        <v>2849</v>
      </c>
      <c r="DJ59" s="380">
        <v>16660</v>
      </c>
      <c r="DK59" s="379">
        <v>16660</v>
      </c>
      <c r="DL59" s="380">
        <v>5265</v>
      </c>
      <c r="DM59" s="379">
        <v>5265</v>
      </c>
      <c r="DN59" s="380">
        <v>5386</v>
      </c>
      <c r="DO59" s="379">
        <v>5386</v>
      </c>
      <c r="DP59" s="380">
        <v>35442</v>
      </c>
      <c r="DQ59" s="379">
        <v>35442</v>
      </c>
      <c r="DR59" s="380">
        <v>57177</v>
      </c>
      <c r="DS59" s="379">
        <v>57177</v>
      </c>
      <c r="DT59" s="380"/>
      <c r="DU59" s="379"/>
      <c r="DV59" s="380"/>
      <c r="DW59" s="379"/>
      <c r="DX59" s="380"/>
      <c r="DY59" s="379"/>
      <c r="DZ59" s="380"/>
      <c r="EA59" s="379"/>
      <c r="EB59" s="380"/>
      <c r="EC59" s="379"/>
      <c r="ED59" s="380"/>
      <c r="EE59" s="379"/>
    </row>
    <row r="60" spans="1:135">
      <c r="A60" s="202" t="s">
        <v>112</v>
      </c>
      <c r="B60" s="209">
        <v>8637</v>
      </c>
      <c r="C60" s="209">
        <v>6714</v>
      </c>
      <c r="D60" s="209">
        <v>32942</v>
      </c>
      <c r="E60" s="209">
        <v>3210</v>
      </c>
      <c r="F60" s="209">
        <v>12526</v>
      </c>
      <c r="G60" s="209">
        <v>9567</v>
      </c>
      <c r="H60" s="209">
        <v>26029</v>
      </c>
      <c r="I60" s="209">
        <v>5545</v>
      </c>
      <c r="J60" s="209">
        <v>55162</v>
      </c>
      <c r="K60" s="209">
        <v>27742</v>
      </c>
      <c r="L60" s="209">
        <v>18703</v>
      </c>
      <c r="M60" s="210">
        <v>17923</v>
      </c>
      <c r="N60" s="211">
        <v>12501</v>
      </c>
      <c r="O60" s="209">
        <v>8045</v>
      </c>
      <c r="P60" s="209">
        <v>30271</v>
      </c>
      <c r="Q60" s="209">
        <v>8435</v>
      </c>
      <c r="R60" s="209">
        <v>2554</v>
      </c>
      <c r="S60" s="209">
        <v>3505</v>
      </c>
      <c r="T60" s="209">
        <v>20536</v>
      </c>
      <c r="U60" s="209">
        <v>28141</v>
      </c>
      <c r="V60" s="209">
        <v>21132</v>
      </c>
      <c r="W60" s="209">
        <v>41299</v>
      </c>
      <c r="X60" s="209">
        <v>17911</v>
      </c>
      <c r="Y60" s="210">
        <v>11361</v>
      </c>
      <c r="Z60" s="211">
        <v>10414</v>
      </c>
      <c r="AA60" s="209">
        <v>631</v>
      </c>
      <c r="AB60" s="209">
        <v>18655</v>
      </c>
      <c r="AC60" s="209">
        <v>14790</v>
      </c>
      <c r="AD60" s="209">
        <v>6452</v>
      </c>
      <c r="AE60" s="209">
        <v>8680</v>
      </c>
      <c r="AF60" s="209">
        <v>1941</v>
      </c>
      <c r="AG60" s="209">
        <v>38690</v>
      </c>
      <c r="AH60" s="209">
        <v>26520</v>
      </c>
      <c r="AI60" s="209">
        <v>33633</v>
      </c>
      <c r="AJ60" s="206">
        <v>22102</v>
      </c>
      <c r="AK60" s="207">
        <v>1068</v>
      </c>
      <c r="AL60" s="208">
        <v>14050</v>
      </c>
      <c r="AM60" s="206">
        <v>3810</v>
      </c>
      <c r="AN60" s="206">
        <v>29355</v>
      </c>
      <c r="AO60" s="206">
        <v>6869</v>
      </c>
      <c r="AP60" s="206">
        <v>8302</v>
      </c>
      <c r="AQ60" s="206">
        <v>6976</v>
      </c>
      <c r="AR60" s="203">
        <v>39983</v>
      </c>
      <c r="AS60" s="206">
        <v>34610</v>
      </c>
      <c r="AT60" s="203">
        <v>46805</v>
      </c>
      <c r="AU60" s="203">
        <v>42186</v>
      </c>
      <c r="AV60" s="203">
        <v>20392</v>
      </c>
      <c r="AW60" s="204">
        <v>5480</v>
      </c>
      <c r="AX60" s="205">
        <v>11733</v>
      </c>
      <c r="AY60" s="203">
        <v>1900</v>
      </c>
      <c r="AZ60" s="206">
        <v>7761</v>
      </c>
      <c r="BA60" s="203">
        <v>6014</v>
      </c>
      <c r="BB60" s="203">
        <v>7456</v>
      </c>
      <c r="BC60" s="206">
        <v>2653</v>
      </c>
      <c r="BD60" s="206">
        <v>32002</v>
      </c>
      <c r="BE60" s="206">
        <v>6595</v>
      </c>
      <c r="BF60" s="206">
        <v>7545</v>
      </c>
      <c r="BG60" s="203">
        <v>41338</v>
      </c>
      <c r="BH60" s="206">
        <v>6607</v>
      </c>
      <c r="BI60" s="206">
        <v>12010</v>
      </c>
      <c r="BJ60" s="377">
        <v>22403</v>
      </c>
      <c r="BK60" s="378">
        <v>22237</v>
      </c>
      <c r="BL60" s="377">
        <v>2125</v>
      </c>
      <c r="BM60" s="378">
        <v>2125</v>
      </c>
      <c r="BN60" s="377">
        <v>7847</v>
      </c>
      <c r="BO60" s="378">
        <v>6181</v>
      </c>
      <c r="BP60" s="377">
        <v>6883</v>
      </c>
      <c r="BQ60" s="378">
        <v>6607</v>
      </c>
      <c r="BR60" s="377">
        <v>1755</v>
      </c>
      <c r="BS60" s="378">
        <v>1755</v>
      </c>
      <c r="BT60" s="377">
        <v>14695</v>
      </c>
      <c r="BU60" s="378">
        <v>12779</v>
      </c>
      <c r="BV60" s="377">
        <v>29643</v>
      </c>
      <c r="BW60" s="378">
        <v>24707</v>
      </c>
      <c r="BX60" s="377">
        <v>15879</v>
      </c>
      <c r="BY60" s="378">
        <v>15879</v>
      </c>
      <c r="BZ60" s="377">
        <v>39275</v>
      </c>
      <c r="CA60" s="378">
        <v>38658</v>
      </c>
      <c r="CB60" s="206">
        <v>44399</v>
      </c>
      <c r="CC60" s="206">
        <v>39799</v>
      </c>
      <c r="CD60" s="377">
        <v>13886</v>
      </c>
      <c r="CE60" s="378">
        <v>13649</v>
      </c>
      <c r="CF60" s="377">
        <v>20397</v>
      </c>
      <c r="CG60" s="378">
        <v>20313</v>
      </c>
      <c r="CH60" s="296"/>
      <c r="CI60" s="377">
        <v>21640</v>
      </c>
      <c r="CJ60" s="378">
        <v>21640</v>
      </c>
      <c r="CK60" s="377">
        <v>0</v>
      </c>
      <c r="CL60" s="382">
        <v>0</v>
      </c>
      <c r="CM60" s="383">
        <v>9848</v>
      </c>
      <c r="CN60" s="379">
        <v>9682</v>
      </c>
      <c r="CO60" s="380">
        <v>10869</v>
      </c>
      <c r="CP60" s="379">
        <v>10569</v>
      </c>
      <c r="CQ60" s="380">
        <v>18083</v>
      </c>
      <c r="CR60" s="381">
        <v>17583</v>
      </c>
      <c r="CS60" s="380">
        <v>12703</v>
      </c>
      <c r="CT60" s="379">
        <v>10941</v>
      </c>
      <c r="CU60" s="380">
        <v>9461</v>
      </c>
      <c r="CV60" s="379">
        <v>6711</v>
      </c>
      <c r="CW60" s="380">
        <v>42902</v>
      </c>
      <c r="CX60" s="379">
        <v>41980</v>
      </c>
      <c r="CY60" s="380">
        <v>27337</v>
      </c>
      <c r="CZ60" s="379">
        <v>23332</v>
      </c>
      <c r="DA60" s="380">
        <v>37534</v>
      </c>
      <c r="DB60" s="379">
        <v>33489</v>
      </c>
      <c r="DC60" s="380">
        <v>22069</v>
      </c>
      <c r="DD60" s="379">
        <v>22069</v>
      </c>
      <c r="DE60" s="380">
        <v>0</v>
      </c>
      <c r="DF60" s="379">
        <v>0</v>
      </c>
      <c r="DG60" s="409"/>
      <c r="DH60" s="380">
        <v>3145</v>
      </c>
      <c r="DI60" s="379">
        <v>3145</v>
      </c>
      <c r="DJ60" s="380">
        <v>10259</v>
      </c>
      <c r="DK60" s="379">
        <v>10175</v>
      </c>
      <c r="DL60" s="380">
        <v>13129</v>
      </c>
      <c r="DM60" s="379">
        <v>12133</v>
      </c>
      <c r="DN60" s="380">
        <v>18604</v>
      </c>
      <c r="DO60" s="379">
        <v>18305</v>
      </c>
      <c r="DP60" s="380">
        <v>1351</v>
      </c>
      <c r="DQ60" s="379">
        <v>1351</v>
      </c>
      <c r="DR60" s="380"/>
      <c r="DS60" s="379"/>
      <c r="DT60" s="380"/>
      <c r="DU60" s="379"/>
      <c r="DV60" s="380"/>
      <c r="DW60" s="379"/>
      <c r="DX60" s="380"/>
      <c r="DY60" s="379"/>
      <c r="DZ60" s="380"/>
      <c r="EA60" s="379"/>
      <c r="EB60" s="380"/>
      <c r="EC60" s="379"/>
      <c r="ED60" s="380"/>
      <c r="EE60" s="379"/>
    </row>
    <row r="61" spans="1:135">
      <c r="A61" s="202" t="s">
        <v>113</v>
      </c>
      <c r="B61" s="209">
        <v>39536</v>
      </c>
      <c r="C61" s="209">
        <v>44040</v>
      </c>
      <c r="D61" s="209">
        <v>244728</v>
      </c>
      <c r="E61" s="209">
        <v>103909</v>
      </c>
      <c r="F61" s="209">
        <v>221048</v>
      </c>
      <c r="G61" s="209">
        <v>209821</v>
      </c>
      <c r="H61" s="209">
        <v>710613</v>
      </c>
      <c r="I61" s="209">
        <v>1080060</v>
      </c>
      <c r="J61" s="209">
        <v>1013296</v>
      </c>
      <c r="K61" s="209">
        <v>571953</v>
      </c>
      <c r="L61" s="209">
        <v>788602</v>
      </c>
      <c r="M61" s="210">
        <v>83935</v>
      </c>
      <c r="N61" s="211">
        <v>23202</v>
      </c>
      <c r="O61" s="209">
        <v>129370</v>
      </c>
      <c r="P61" s="209">
        <v>93494</v>
      </c>
      <c r="Q61" s="209">
        <v>72981</v>
      </c>
      <c r="R61" s="209">
        <v>204466</v>
      </c>
      <c r="S61" s="209">
        <v>192205</v>
      </c>
      <c r="T61" s="209">
        <v>647210</v>
      </c>
      <c r="U61" s="209">
        <v>546045</v>
      </c>
      <c r="V61" s="209">
        <v>1181286</v>
      </c>
      <c r="W61" s="209">
        <v>1034291</v>
      </c>
      <c r="X61" s="209">
        <v>623441</v>
      </c>
      <c r="Y61" s="210">
        <v>149518</v>
      </c>
      <c r="Z61" s="211">
        <v>69500</v>
      </c>
      <c r="AA61" s="209">
        <v>74488</v>
      </c>
      <c r="AB61" s="209">
        <v>52435</v>
      </c>
      <c r="AC61" s="209">
        <v>87932</v>
      </c>
      <c r="AD61" s="209">
        <v>120054</v>
      </c>
      <c r="AE61" s="209">
        <v>229875</v>
      </c>
      <c r="AF61" s="209">
        <v>807178</v>
      </c>
      <c r="AG61" s="209">
        <v>1034255</v>
      </c>
      <c r="AH61" s="209">
        <v>629329</v>
      </c>
      <c r="AI61" s="209">
        <v>1474752</v>
      </c>
      <c r="AJ61" s="206">
        <v>374250</v>
      </c>
      <c r="AK61" s="207">
        <v>63217</v>
      </c>
      <c r="AL61" s="208">
        <v>76346</v>
      </c>
      <c r="AM61" s="206">
        <v>40875</v>
      </c>
      <c r="AN61" s="206">
        <v>88812</v>
      </c>
      <c r="AO61" s="206">
        <v>118890</v>
      </c>
      <c r="AP61" s="206">
        <v>139108</v>
      </c>
      <c r="AQ61" s="206">
        <v>101905</v>
      </c>
      <c r="AR61" s="203">
        <v>913255</v>
      </c>
      <c r="AS61" s="206">
        <v>1038062</v>
      </c>
      <c r="AT61" s="203">
        <v>1084447</v>
      </c>
      <c r="AU61" s="203">
        <v>1212787</v>
      </c>
      <c r="AV61" s="203">
        <v>167488</v>
      </c>
      <c r="AW61" s="204">
        <v>86515</v>
      </c>
      <c r="AX61" s="205">
        <v>138451</v>
      </c>
      <c r="AY61" s="203">
        <v>63222</v>
      </c>
      <c r="AZ61" s="206">
        <v>83802</v>
      </c>
      <c r="BA61" s="203">
        <v>68603</v>
      </c>
      <c r="BB61" s="203">
        <v>167745</v>
      </c>
      <c r="BC61" s="206">
        <v>48949</v>
      </c>
      <c r="BD61" s="206">
        <v>1029409</v>
      </c>
      <c r="BE61" s="206">
        <v>816101</v>
      </c>
      <c r="BF61" s="206">
        <v>1181124</v>
      </c>
      <c r="BG61" s="203">
        <v>1616125</v>
      </c>
      <c r="BH61" s="206">
        <v>210808</v>
      </c>
      <c r="BI61" s="206">
        <v>182805</v>
      </c>
      <c r="BJ61" s="377">
        <v>83932</v>
      </c>
      <c r="BK61" s="378">
        <v>60174</v>
      </c>
      <c r="BL61" s="377">
        <v>62267</v>
      </c>
      <c r="BM61" s="378">
        <v>58058</v>
      </c>
      <c r="BN61" s="377">
        <v>90097</v>
      </c>
      <c r="BO61" s="378">
        <v>86022</v>
      </c>
      <c r="BP61" s="377">
        <v>343246</v>
      </c>
      <c r="BQ61" s="378">
        <v>328761</v>
      </c>
      <c r="BR61" s="377">
        <v>107947</v>
      </c>
      <c r="BS61" s="378">
        <v>104530</v>
      </c>
      <c r="BT61" s="377">
        <v>332379</v>
      </c>
      <c r="BU61" s="378">
        <v>320912</v>
      </c>
      <c r="BV61" s="377">
        <v>996347</v>
      </c>
      <c r="BW61" s="378">
        <v>925916</v>
      </c>
      <c r="BX61" s="377">
        <v>1375387</v>
      </c>
      <c r="BY61" s="378">
        <v>1354673</v>
      </c>
      <c r="BZ61" s="377">
        <v>1096996</v>
      </c>
      <c r="CA61" s="378">
        <v>1080218</v>
      </c>
      <c r="CB61" s="206">
        <v>1314478</v>
      </c>
      <c r="CC61" s="206">
        <v>1272188</v>
      </c>
      <c r="CD61" s="377">
        <v>222826</v>
      </c>
      <c r="CE61" s="378">
        <v>213757</v>
      </c>
      <c r="CF61" s="377">
        <v>254162</v>
      </c>
      <c r="CG61" s="378">
        <v>243363</v>
      </c>
      <c r="CH61" s="296"/>
      <c r="CI61" s="377">
        <v>99502</v>
      </c>
      <c r="CJ61" s="378">
        <v>85307</v>
      </c>
      <c r="CK61" s="377">
        <v>24046</v>
      </c>
      <c r="CL61" s="379">
        <v>21750</v>
      </c>
      <c r="CM61" s="380">
        <v>321340</v>
      </c>
      <c r="CN61" s="379">
        <v>314430</v>
      </c>
      <c r="CO61" s="380">
        <v>197760</v>
      </c>
      <c r="CP61" s="379">
        <v>192406</v>
      </c>
      <c r="CQ61" s="380">
        <v>170406</v>
      </c>
      <c r="CR61" s="381">
        <v>158687</v>
      </c>
      <c r="CS61" s="380">
        <v>311080</v>
      </c>
      <c r="CT61" s="379">
        <v>275621</v>
      </c>
      <c r="CU61" s="380">
        <v>1148878</v>
      </c>
      <c r="CV61" s="379">
        <v>1096930</v>
      </c>
      <c r="CW61" s="380">
        <v>1553148</v>
      </c>
      <c r="CX61" s="379">
        <v>1529034</v>
      </c>
      <c r="CY61" s="380">
        <v>1297442</v>
      </c>
      <c r="CZ61" s="379">
        <v>1271100</v>
      </c>
      <c r="DA61" s="380">
        <v>1300526</v>
      </c>
      <c r="DB61" s="379">
        <v>1235931</v>
      </c>
      <c r="DC61" s="380">
        <v>323198</v>
      </c>
      <c r="DD61" s="379">
        <v>308693</v>
      </c>
      <c r="DE61" s="380">
        <v>137935</v>
      </c>
      <c r="DF61" s="379">
        <v>128567</v>
      </c>
      <c r="DG61" s="409"/>
      <c r="DH61" s="380">
        <v>144569</v>
      </c>
      <c r="DI61" s="379">
        <v>132647</v>
      </c>
      <c r="DJ61" s="380">
        <v>49821</v>
      </c>
      <c r="DK61" s="379">
        <v>39779</v>
      </c>
      <c r="DL61" s="380">
        <v>257928</v>
      </c>
      <c r="DM61" s="379">
        <v>252556</v>
      </c>
      <c r="DN61" s="380">
        <v>298853</v>
      </c>
      <c r="DO61" s="379">
        <v>279321</v>
      </c>
      <c r="DP61" s="380">
        <v>151067</v>
      </c>
      <c r="DQ61" s="379">
        <v>144307</v>
      </c>
      <c r="DR61" s="380">
        <v>304529</v>
      </c>
      <c r="DS61" s="379">
        <v>255565</v>
      </c>
      <c r="DT61" s="380"/>
      <c r="DU61" s="379"/>
      <c r="DV61" s="380"/>
      <c r="DW61" s="379"/>
      <c r="DX61" s="380"/>
      <c r="DY61" s="379"/>
      <c r="DZ61" s="380"/>
      <c r="EA61" s="379"/>
      <c r="EB61" s="380"/>
      <c r="EC61" s="379"/>
      <c r="ED61" s="380"/>
      <c r="EE61" s="379"/>
    </row>
    <row r="62" spans="1:135" ht="13.8" thickBot="1">
      <c r="A62" s="202" t="s">
        <v>114</v>
      </c>
      <c r="B62" s="209">
        <v>152213</v>
      </c>
      <c r="C62" s="209">
        <v>72866</v>
      </c>
      <c r="D62" s="209">
        <v>156781</v>
      </c>
      <c r="E62" s="209">
        <v>234563</v>
      </c>
      <c r="F62" s="209">
        <v>111962</v>
      </c>
      <c r="G62" s="209">
        <v>129549</v>
      </c>
      <c r="H62" s="209">
        <v>332528</v>
      </c>
      <c r="I62" s="209">
        <v>375504</v>
      </c>
      <c r="J62" s="209">
        <v>324913</v>
      </c>
      <c r="K62" s="209">
        <v>407214</v>
      </c>
      <c r="L62" s="209">
        <v>260345</v>
      </c>
      <c r="M62" s="210">
        <v>151269</v>
      </c>
      <c r="N62" s="211">
        <v>25452</v>
      </c>
      <c r="O62" s="209">
        <v>233910</v>
      </c>
      <c r="P62" s="209">
        <v>76582</v>
      </c>
      <c r="Q62" s="209">
        <v>41769</v>
      </c>
      <c r="R62" s="209">
        <v>232973</v>
      </c>
      <c r="S62" s="209">
        <v>138400</v>
      </c>
      <c r="T62" s="209">
        <v>261429</v>
      </c>
      <c r="U62" s="209">
        <v>66752</v>
      </c>
      <c r="V62" s="209">
        <v>460557</v>
      </c>
      <c r="W62" s="209">
        <v>425242</v>
      </c>
      <c r="X62" s="209">
        <v>473894</v>
      </c>
      <c r="Y62" s="210">
        <v>255746</v>
      </c>
      <c r="Z62" s="211">
        <v>146595</v>
      </c>
      <c r="AA62" s="209">
        <v>113086</v>
      </c>
      <c r="AB62" s="209">
        <v>86674</v>
      </c>
      <c r="AC62" s="209">
        <v>128396</v>
      </c>
      <c r="AD62" s="209">
        <v>128806</v>
      </c>
      <c r="AE62" s="209">
        <v>153061</v>
      </c>
      <c r="AF62" s="209">
        <v>521686</v>
      </c>
      <c r="AG62" s="209">
        <v>415485</v>
      </c>
      <c r="AH62" s="209">
        <v>168907</v>
      </c>
      <c r="AI62" s="209">
        <v>810219</v>
      </c>
      <c r="AJ62" s="206">
        <v>313316</v>
      </c>
      <c r="AK62" s="207">
        <v>186232</v>
      </c>
      <c r="AL62" s="208">
        <v>46703</v>
      </c>
      <c r="AM62" s="206">
        <v>121090</v>
      </c>
      <c r="AN62" s="206">
        <v>116547</v>
      </c>
      <c r="AO62" s="206">
        <v>155521</v>
      </c>
      <c r="AP62" s="206">
        <v>211181</v>
      </c>
      <c r="AQ62" s="206">
        <v>79376</v>
      </c>
      <c r="AR62" s="203">
        <v>484377</v>
      </c>
      <c r="AS62" s="206">
        <v>537833</v>
      </c>
      <c r="AT62" s="203">
        <v>444028</v>
      </c>
      <c r="AU62" s="203">
        <v>440481</v>
      </c>
      <c r="AV62" s="203">
        <v>168456</v>
      </c>
      <c r="AW62" s="204">
        <v>171282</v>
      </c>
      <c r="AX62" s="205">
        <v>241734</v>
      </c>
      <c r="AY62" s="203">
        <v>155097</v>
      </c>
      <c r="AZ62" s="206">
        <v>64603</v>
      </c>
      <c r="BA62" s="203">
        <v>165617</v>
      </c>
      <c r="BB62" s="203">
        <v>166645</v>
      </c>
      <c r="BC62" s="206">
        <v>53707</v>
      </c>
      <c r="BD62" s="206">
        <v>734247</v>
      </c>
      <c r="BE62" s="206">
        <v>434958</v>
      </c>
      <c r="BF62" s="206">
        <v>399639</v>
      </c>
      <c r="BG62" s="203">
        <v>476395</v>
      </c>
      <c r="BH62" s="206">
        <v>250815</v>
      </c>
      <c r="BI62" s="206">
        <v>168431</v>
      </c>
      <c r="BJ62" s="384">
        <v>191031</v>
      </c>
      <c r="BK62" s="385">
        <v>166326</v>
      </c>
      <c r="BL62" s="377">
        <v>134718</v>
      </c>
      <c r="BM62" s="378">
        <v>125516</v>
      </c>
      <c r="BN62" s="377">
        <v>157467</v>
      </c>
      <c r="BO62" s="378">
        <v>148805</v>
      </c>
      <c r="BP62" s="377">
        <v>232237</v>
      </c>
      <c r="BQ62" s="378">
        <v>208551</v>
      </c>
      <c r="BR62" s="377">
        <v>217195</v>
      </c>
      <c r="BS62" s="378">
        <v>187440</v>
      </c>
      <c r="BT62" s="377">
        <v>283619</v>
      </c>
      <c r="BU62" s="378">
        <v>251558</v>
      </c>
      <c r="BV62" s="377">
        <v>563090</v>
      </c>
      <c r="BW62" s="378">
        <v>469258</v>
      </c>
      <c r="BX62" s="377">
        <v>362487</v>
      </c>
      <c r="BY62" s="378">
        <v>337801</v>
      </c>
      <c r="BZ62" s="377">
        <v>516910</v>
      </c>
      <c r="CA62" s="378">
        <v>444594</v>
      </c>
      <c r="CB62" s="206">
        <v>448917</v>
      </c>
      <c r="CC62" s="206">
        <v>403132</v>
      </c>
      <c r="CD62" s="377">
        <v>303848</v>
      </c>
      <c r="CE62" s="378">
        <v>272885</v>
      </c>
      <c r="CF62" s="377">
        <v>189040</v>
      </c>
      <c r="CG62" s="378">
        <v>170695</v>
      </c>
      <c r="CH62" s="296"/>
      <c r="CI62" s="384">
        <v>208024</v>
      </c>
      <c r="CJ62" s="385">
        <v>181676</v>
      </c>
      <c r="CK62" s="377">
        <v>138921</v>
      </c>
      <c r="CL62" s="379">
        <v>127438</v>
      </c>
      <c r="CM62" s="380">
        <v>188169</v>
      </c>
      <c r="CN62" s="379">
        <v>173204</v>
      </c>
      <c r="CO62" s="380">
        <v>111886</v>
      </c>
      <c r="CP62" s="379">
        <v>92699</v>
      </c>
      <c r="CQ62" s="380">
        <v>270162</v>
      </c>
      <c r="CR62" s="381">
        <v>232568</v>
      </c>
      <c r="CS62" s="380">
        <v>298268</v>
      </c>
      <c r="CT62" s="379">
        <v>254547</v>
      </c>
      <c r="CU62" s="380">
        <v>530798</v>
      </c>
      <c r="CV62" s="379">
        <v>475243</v>
      </c>
      <c r="CW62" s="380">
        <v>515800</v>
      </c>
      <c r="CX62" s="379">
        <v>481232</v>
      </c>
      <c r="CY62" s="380">
        <v>547398</v>
      </c>
      <c r="CZ62" s="379">
        <v>477373</v>
      </c>
      <c r="DA62" s="380">
        <v>580266</v>
      </c>
      <c r="DB62" s="379">
        <v>525869</v>
      </c>
      <c r="DC62" s="380">
        <v>312212</v>
      </c>
      <c r="DD62" s="379">
        <v>282726</v>
      </c>
      <c r="DE62" s="380">
        <v>190223</v>
      </c>
      <c r="DF62" s="379">
        <v>169648</v>
      </c>
      <c r="DG62" s="409"/>
      <c r="DH62" s="380">
        <v>179118</v>
      </c>
      <c r="DI62" s="379">
        <v>155852</v>
      </c>
      <c r="DJ62" s="380">
        <v>188154</v>
      </c>
      <c r="DK62" s="379">
        <v>173650</v>
      </c>
      <c r="DL62" s="380">
        <v>125388</v>
      </c>
      <c r="DM62" s="379">
        <v>114469</v>
      </c>
      <c r="DN62" s="380">
        <v>169873</v>
      </c>
      <c r="DO62" s="379">
        <v>139848</v>
      </c>
      <c r="DP62" s="380">
        <v>84443</v>
      </c>
      <c r="DQ62" s="379">
        <v>80301</v>
      </c>
      <c r="DR62" s="380">
        <v>393355</v>
      </c>
      <c r="DS62" s="379">
        <v>342551</v>
      </c>
      <c r="DT62" s="380"/>
      <c r="DU62" s="379"/>
      <c r="DV62" s="380"/>
      <c r="DW62" s="379"/>
      <c r="DX62" s="380"/>
      <c r="DY62" s="379"/>
      <c r="DZ62" s="380"/>
      <c r="EA62" s="379"/>
      <c r="EB62" s="380"/>
      <c r="EC62" s="379"/>
      <c r="ED62" s="380"/>
      <c r="EE62" s="379"/>
    </row>
    <row r="63" spans="1:135" ht="13.8" thickBot="1">
      <c r="A63" s="212" t="s">
        <v>115</v>
      </c>
      <c r="B63" s="213">
        <v>1759585</v>
      </c>
      <c r="C63" s="213">
        <v>1118815</v>
      </c>
      <c r="D63" s="213">
        <v>5064558</v>
      </c>
      <c r="E63" s="213">
        <v>1353990</v>
      </c>
      <c r="F63" s="213">
        <v>2241768</v>
      </c>
      <c r="G63" s="213">
        <v>1877715</v>
      </c>
      <c r="H63" s="213">
        <v>3263370</v>
      </c>
      <c r="I63" s="213">
        <v>6100722</v>
      </c>
      <c r="J63" s="213">
        <v>5761541</v>
      </c>
      <c r="K63" s="213">
        <v>2678260</v>
      </c>
      <c r="L63" s="213">
        <v>4131298</v>
      </c>
      <c r="M63" s="214">
        <v>1077489</v>
      </c>
      <c r="N63" s="215">
        <v>1300443</v>
      </c>
      <c r="O63" s="213">
        <v>4448961</v>
      </c>
      <c r="P63" s="213">
        <v>2889132</v>
      </c>
      <c r="Q63" s="213">
        <v>937743</v>
      </c>
      <c r="R63" s="213">
        <v>3582033</v>
      </c>
      <c r="S63" s="213">
        <v>1290884</v>
      </c>
      <c r="T63" s="213">
        <v>2920048</v>
      </c>
      <c r="U63" s="213">
        <v>1791137</v>
      </c>
      <c r="V63" s="213">
        <v>6582796</v>
      </c>
      <c r="W63" s="213">
        <v>5624285</v>
      </c>
      <c r="X63" s="213">
        <v>3721979</v>
      </c>
      <c r="Y63" s="214">
        <v>1834137</v>
      </c>
      <c r="Z63" s="215">
        <v>1745381</v>
      </c>
      <c r="AA63" s="213">
        <v>2706168</v>
      </c>
      <c r="AB63" s="213">
        <v>2281829</v>
      </c>
      <c r="AC63" s="213">
        <v>3074808</v>
      </c>
      <c r="AD63" s="213">
        <v>2399843</v>
      </c>
      <c r="AE63" s="213">
        <v>1414238</v>
      </c>
      <c r="AF63" s="213">
        <v>4165286</v>
      </c>
      <c r="AG63" s="213">
        <v>6527146</v>
      </c>
      <c r="AH63" s="213">
        <v>2119599</v>
      </c>
      <c r="AI63" s="213">
        <v>7015876</v>
      </c>
      <c r="AJ63" s="216">
        <v>4309948</v>
      </c>
      <c r="AK63" s="217">
        <v>588865</v>
      </c>
      <c r="AL63" s="218">
        <v>2004941</v>
      </c>
      <c r="AM63" s="216">
        <v>2290414</v>
      </c>
      <c r="AN63" s="216">
        <v>2968547</v>
      </c>
      <c r="AO63" s="216">
        <v>3270914</v>
      </c>
      <c r="AP63" s="216">
        <v>3454636</v>
      </c>
      <c r="AQ63" s="216">
        <v>522947</v>
      </c>
      <c r="AR63" s="219">
        <v>4558966</v>
      </c>
      <c r="AS63" s="216">
        <v>6571639</v>
      </c>
      <c r="AT63" s="219">
        <v>6341883</v>
      </c>
      <c r="AU63" s="219">
        <v>4860513</v>
      </c>
      <c r="AV63" s="219">
        <v>989515</v>
      </c>
      <c r="AW63" s="220">
        <v>1603573</v>
      </c>
      <c r="AX63" s="221">
        <v>4481494</v>
      </c>
      <c r="AY63" s="219">
        <v>2453779</v>
      </c>
      <c r="AZ63" s="216">
        <v>3338618</v>
      </c>
      <c r="BA63" s="219">
        <v>1410273</v>
      </c>
      <c r="BB63" s="219">
        <v>2878331</v>
      </c>
      <c r="BC63" s="216">
        <v>552683</v>
      </c>
      <c r="BD63" s="216">
        <v>4988188</v>
      </c>
      <c r="BE63" s="216">
        <v>6444901</v>
      </c>
      <c r="BF63" s="216">
        <v>3493791</v>
      </c>
      <c r="BG63" s="219">
        <v>8366940</v>
      </c>
      <c r="BH63" s="216">
        <v>2219420</v>
      </c>
      <c r="BI63" s="216">
        <v>1490069</v>
      </c>
      <c r="BJ63" s="386">
        <f>SUM(BJ58:BJ62)</f>
        <v>2028814</v>
      </c>
      <c r="BK63" s="387">
        <f t="shared" ref="BK63:DF63" si="19">SUM(BK58:BK62)</f>
        <v>1838541</v>
      </c>
      <c r="BL63" s="386">
        <f>SUM(BL58:BL62)</f>
        <v>2813748</v>
      </c>
      <c r="BM63" s="387">
        <f t="shared" si="19"/>
        <v>2434892</v>
      </c>
      <c r="BN63" s="386">
        <f>SUM(BN58:BN62)</f>
        <v>4136216</v>
      </c>
      <c r="BO63" s="387">
        <f t="shared" si="19"/>
        <v>3747464</v>
      </c>
      <c r="BP63" s="386">
        <f>SUM(BP58:BP62)</f>
        <v>3384920</v>
      </c>
      <c r="BQ63" s="387">
        <f t="shared" si="19"/>
        <v>3075655</v>
      </c>
      <c r="BR63" s="386">
        <f>SUM(BR58:BR62)</f>
        <v>1216988</v>
      </c>
      <c r="BS63" s="387">
        <f t="shared" si="19"/>
        <v>1066207</v>
      </c>
      <c r="BT63" s="386">
        <f>SUM(BT58:BT62)</f>
        <v>1603016</v>
      </c>
      <c r="BU63" s="387">
        <f t="shared" si="19"/>
        <v>1437655</v>
      </c>
      <c r="BV63" s="386">
        <f>SUM(BV58:BV62)</f>
        <v>4999774</v>
      </c>
      <c r="BW63" s="387">
        <f t="shared" si="19"/>
        <v>4528394</v>
      </c>
      <c r="BX63" s="386">
        <f>SUM(BX58:BX62)</f>
        <v>7887342</v>
      </c>
      <c r="BY63" s="387">
        <f t="shared" si="19"/>
        <v>7557181</v>
      </c>
      <c r="BZ63" s="386">
        <f>SUM(BZ58:BZ62)</f>
        <v>3744726</v>
      </c>
      <c r="CA63" s="387">
        <f t="shared" si="19"/>
        <v>3489932</v>
      </c>
      <c r="CB63" s="216">
        <f>SUM(CB58:CB62)</f>
        <v>8134006</v>
      </c>
      <c r="CC63" s="218">
        <f t="shared" si="19"/>
        <v>7605687</v>
      </c>
      <c r="CD63" s="388">
        <f>SUM(CD58:CD62)</f>
        <v>1854180</v>
      </c>
      <c r="CE63" s="387">
        <f t="shared" si="19"/>
        <v>1701197</v>
      </c>
      <c r="CF63" s="388">
        <f>SUM(CF58:CF62)</f>
        <v>1960072</v>
      </c>
      <c r="CG63" s="387">
        <f t="shared" si="19"/>
        <v>1815602</v>
      </c>
      <c r="CH63" s="302"/>
      <c r="CI63" s="386">
        <f>SUM(CI58:CI62)</f>
        <v>4309066</v>
      </c>
      <c r="CJ63" s="387">
        <f t="shared" si="19"/>
        <v>4038837</v>
      </c>
      <c r="CK63" s="386">
        <f>SUM(CK58:CK62)</f>
        <v>848340</v>
      </c>
      <c r="CL63" s="387">
        <f t="shared" si="19"/>
        <v>808950</v>
      </c>
      <c r="CM63" s="388">
        <f>SUM(CM58:CM62)</f>
        <v>6733010</v>
      </c>
      <c r="CN63" s="387">
        <f t="shared" si="19"/>
        <v>6269944</v>
      </c>
      <c r="CO63" s="388">
        <f>SUM(CO58:CO62)</f>
        <v>2162319</v>
      </c>
      <c r="CP63" s="387">
        <f t="shared" si="19"/>
        <v>2043379</v>
      </c>
      <c r="CQ63" s="388">
        <f>SUM(CQ58:CQ62)</f>
        <v>3495163</v>
      </c>
      <c r="CR63" s="387">
        <f t="shared" si="19"/>
        <v>3366310</v>
      </c>
      <c r="CS63" s="386">
        <f>SUM(CS58:CS62)</f>
        <v>2073143</v>
      </c>
      <c r="CT63" s="387">
        <f t="shared" si="19"/>
        <v>1934944</v>
      </c>
      <c r="CU63" s="386">
        <f>SUM(CU58:CU62)</f>
        <v>3648907</v>
      </c>
      <c r="CV63" s="389">
        <f t="shared" si="19"/>
        <v>3325884</v>
      </c>
      <c r="CW63" s="386">
        <f>SUM(CW58:CW62)</f>
        <v>9978792</v>
      </c>
      <c r="CX63" s="389">
        <f t="shared" si="19"/>
        <v>9638862</v>
      </c>
      <c r="CY63" s="386">
        <f>SUM(CY58:CY62)</f>
        <v>7420096</v>
      </c>
      <c r="CZ63" s="387">
        <f t="shared" si="19"/>
        <v>6980229</v>
      </c>
      <c r="DA63" s="386">
        <f>SUM(DA58:DA62)</f>
        <v>6467816</v>
      </c>
      <c r="DB63" s="387">
        <f t="shared" si="19"/>
        <v>6090269</v>
      </c>
      <c r="DC63" s="386">
        <f>SUM(DC58:DC62)</f>
        <v>2682233</v>
      </c>
      <c r="DD63" s="387">
        <f t="shared" si="19"/>
        <v>2488390</v>
      </c>
      <c r="DE63" s="386">
        <f>SUM(DE58:DE62)</f>
        <v>2026859</v>
      </c>
      <c r="DF63" s="387">
        <f t="shared" si="19"/>
        <v>1779228</v>
      </c>
      <c r="DG63" s="409"/>
      <c r="DH63" s="386">
        <f>SUM(DH58:DH62)</f>
        <v>4718716</v>
      </c>
      <c r="DI63" s="387">
        <f t="shared" ref="DI63" si="20">SUM(DI58:DI62)</f>
        <v>4281850</v>
      </c>
      <c r="DJ63" s="386">
        <f t="shared" ref="DJ63:EE63" si="21">SUM(DJ58:DJ62)</f>
        <v>1447674</v>
      </c>
      <c r="DK63" s="387">
        <f t="shared" si="21"/>
        <v>1311090</v>
      </c>
      <c r="DL63" s="386">
        <f t="shared" si="21"/>
        <v>7266583</v>
      </c>
      <c r="DM63" s="387">
        <f t="shared" si="21"/>
        <v>6643179</v>
      </c>
      <c r="DN63" s="386">
        <f t="shared" si="21"/>
        <v>2787143</v>
      </c>
      <c r="DO63" s="387">
        <f t="shared" si="21"/>
        <v>2524222</v>
      </c>
      <c r="DP63" s="386">
        <f t="shared" si="21"/>
        <v>3214486</v>
      </c>
      <c r="DQ63" s="387">
        <f t="shared" si="21"/>
        <v>2870891</v>
      </c>
      <c r="DR63" s="386">
        <f t="shared" si="21"/>
        <v>2126275</v>
      </c>
      <c r="DS63" s="387">
        <f t="shared" si="21"/>
        <v>1848943</v>
      </c>
      <c r="DT63" s="386">
        <f t="shared" si="21"/>
        <v>0</v>
      </c>
      <c r="DU63" s="387">
        <f t="shared" si="21"/>
        <v>0</v>
      </c>
      <c r="DV63" s="386">
        <f t="shared" si="21"/>
        <v>0</v>
      </c>
      <c r="DW63" s="387">
        <f t="shared" si="21"/>
        <v>0</v>
      </c>
      <c r="DX63" s="386">
        <f t="shared" si="21"/>
        <v>0</v>
      </c>
      <c r="DY63" s="387">
        <f t="shared" si="21"/>
        <v>0</v>
      </c>
      <c r="DZ63" s="386">
        <f t="shared" si="21"/>
        <v>0</v>
      </c>
      <c r="EA63" s="387">
        <f t="shared" si="21"/>
        <v>0</v>
      </c>
      <c r="EB63" s="386">
        <f t="shared" si="21"/>
        <v>0</v>
      </c>
      <c r="EC63" s="387">
        <f t="shared" si="21"/>
        <v>0</v>
      </c>
      <c r="ED63" s="386">
        <f t="shared" si="21"/>
        <v>0</v>
      </c>
      <c r="EE63" s="387">
        <f t="shared" si="21"/>
        <v>0</v>
      </c>
    </row>
    <row r="64" spans="1:135" ht="13.8" thickBot="1">
      <c r="A64" s="111"/>
      <c r="B64" s="110"/>
      <c r="C64" s="110"/>
      <c r="D64" s="110"/>
      <c r="E64" s="110"/>
      <c r="F64" s="110"/>
      <c r="G64" s="110"/>
      <c r="H64" s="110"/>
      <c r="I64" s="110"/>
      <c r="J64" s="110"/>
      <c r="K64" s="110"/>
      <c r="L64" s="110"/>
      <c r="M64" s="108"/>
      <c r="N64" s="109"/>
      <c r="O64" s="110"/>
      <c r="P64" s="110"/>
      <c r="Q64" s="110"/>
      <c r="R64" s="110"/>
      <c r="S64" s="110"/>
      <c r="T64" s="110"/>
      <c r="U64" s="110"/>
      <c r="V64" s="110"/>
      <c r="W64" s="110"/>
      <c r="X64" s="110"/>
      <c r="Y64" s="108"/>
      <c r="Z64" s="109"/>
      <c r="AA64" s="110"/>
      <c r="AB64" s="110"/>
      <c r="AC64" s="110"/>
      <c r="AD64" s="110"/>
      <c r="AE64" s="110"/>
      <c r="AF64" s="110"/>
      <c r="AG64" s="110"/>
      <c r="AH64" s="110"/>
      <c r="AI64" s="110"/>
      <c r="AJ64" s="59"/>
      <c r="AK64" s="103"/>
      <c r="AL64" s="104"/>
      <c r="AM64" s="59"/>
      <c r="AN64" s="59"/>
      <c r="AO64" s="59"/>
      <c r="AP64" s="59"/>
      <c r="AQ64" s="59"/>
      <c r="AR64" s="58"/>
      <c r="AS64" s="59"/>
      <c r="AT64" s="58"/>
      <c r="AU64" s="58"/>
      <c r="AV64" s="58"/>
      <c r="AW64" s="97"/>
      <c r="AX64" s="98"/>
      <c r="AY64" s="58"/>
      <c r="AZ64" s="59"/>
      <c r="BA64" s="58"/>
      <c r="BB64" s="58"/>
      <c r="BC64" s="59"/>
      <c r="BD64" s="59"/>
      <c r="BE64" s="59"/>
      <c r="BF64" s="59"/>
      <c r="BG64" s="58"/>
      <c r="BH64" s="59"/>
      <c r="BI64" s="59"/>
      <c r="BJ64" s="390"/>
      <c r="BK64" s="391"/>
      <c r="BL64" s="306"/>
      <c r="BM64" s="307"/>
      <c r="BN64" s="306"/>
      <c r="BO64" s="307"/>
      <c r="BP64" s="306"/>
      <c r="BQ64" s="307"/>
      <c r="BR64" s="306"/>
      <c r="BS64" s="307"/>
      <c r="BT64" s="306"/>
      <c r="BU64" s="307"/>
      <c r="BV64" s="306"/>
      <c r="BW64" s="307"/>
      <c r="BX64" s="306"/>
      <c r="BY64" s="307"/>
      <c r="BZ64" s="306"/>
      <c r="CA64" s="307"/>
      <c r="CB64" s="59"/>
      <c r="CC64" s="59"/>
      <c r="CD64" s="306"/>
      <c r="CE64" s="307"/>
      <c r="CF64" s="306"/>
      <c r="CG64" s="307"/>
      <c r="CH64" s="296"/>
      <c r="CI64" s="390"/>
      <c r="CJ64" s="307"/>
      <c r="CK64" s="306"/>
      <c r="CL64" s="308"/>
      <c r="CM64" s="309"/>
      <c r="CN64" s="308"/>
      <c r="CO64" s="309"/>
      <c r="CP64" s="308"/>
      <c r="CQ64" s="309"/>
      <c r="CR64" s="310"/>
      <c r="CS64" s="309"/>
      <c r="CT64" s="308"/>
      <c r="CU64" s="309"/>
      <c r="CV64" s="308"/>
      <c r="CW64" s="309"/>
      <c r="CX64" s="308"/>
      <c r="CY64" s="309"/>
      <c r="CZ64" s="308"/>
      <c r="DA64" s="309"/>
      <c r="DB64" s="308"/>
      <c r="DC64" s="309"/>
      <c r="DD64" s="308"/>
      <c r="DE64" s="309"/>
      <c r="DF64" s="308"/>
      <c r="DG64" s="409"/>
      <c r="DH64" s="309"/>
      <c r="DI64" s="308"/>
      <c r="DJ64" s="309"/>
      <c r="DK64" s="308"/>
      <c r="DL64" s="309"/>
      <c r="DM64" s="308"/>
      <c r="DN64" s="309"/>
      <c r="DO64" s="308"/>
      <c r="DP64" s="309"/>
      <c r="DQ64" s="308"/>
      <c r="DR64" s="309"/>
      <c r="DS64" s="308"/>
      <c r="DT64" s="309"/>
      <c r="DU64" s="308"/>
      <c r="DV64" s="309"/>
      <c r="DW64" s="308"/>
      <c r="DX64" s="309"/>
      <c r="DY64" s="308"/>
      <c r="DZ64" s="309"/>
      <c r="EA64" s="308"/>
      <c r="EB64" s="309"/>
      <c r="EC64" s="308"/>
      <c r="ED64" s="309"/>
      <c r="EE64" s="308"/>
    </row>
    <row r="65" spans="1:135" ht="20.100000000000001" customHeight="1" thickBot="1">
      <c r="A65" s="222" t="s">
        <v>116</v>
      </c>
      <c r="B65" s="223">
        <v>11154722</v>
      </c>
      <c r="C65" s="223">
        <v>15916010</v>
      </c>
      <c r="D65" s="223">
        <v>34159176</v>
      </c>
      <c r="E65" s="223">
        <v>22293533</v>
      </c>
      <c r="F65" s="223">
        <v>24083721</v>
      </c>
      <c r="G65" s="223">
        <v>26312767</v>
      </c>
      <c r="H65" s="223">
        <v>43479457</v>
      </c>
      <c r="I65" s="223">
        <v>48077689</v>
      </c>
      <c r="J65" s="223">
        <v>49202795</v>
      </c>
      <c r="K65" s="223">
        <v>32440967</v>
      </c>
      <c r="L65" s="223">
        <v>29617824</v>
      </c>
      <c r="M65" s="224">
        <v>22761196</v>
      </c>
      <c r="N65" s="225">
        <v>12070973</v>
      </c>
      <c r="O65" s="223">
        <v>33189663</v>
      </c>
      <c r="P65" s="223">
        <v>23201820</v>
      </c>
      <c r="Q65" s="223">
        <v>15722609</v>
      </c>
      <c r="R65" s="223">
        <v>35731059</v>
      </c>
      <c r="S65" s="223">
        <v>26454390</v>
      </c>
      <c r="T65" s="223">
        <v>40071989</v>
      </c>
      <c r="U65" s="223">
        <v>22960783</v>
      </c>
      <c r="V65" s="223">
        <v>52529637</v>
      </c>
      <c r="W65" s="223">
        <v>44057501</v>
      </c>
      <c r="X65" s="223">
        <v>43722597</v>
      </c>
      <c r="Y65" s="224">
        <v>24540666</v>
      </c>
      <c r="Z65" s="225">
        <v>20652441</v>
      </c>
      <c r="AA65" s="223">
        <v>20371274</v>
      </c>
      <c r="AB65" s="223">
        <v>20496615</v>
      </c>
      <c r="AC65" s="223">
        <v>26672908</v>
      </c>
      <c r="AD65" s="223">
        <v>28832804</v>
      </c>
      <c r="AE65" s="223">
        <v>31427178</v>
      </c>
      <c r="AF65" s="223">
        <v>58760725</v>
      </c>
      <c r="AG65" s="223">
        <v>52338223</v>
      </c>
      <c r="AH65" s="223">
        <v>25133221</v>
      </c>
      <c r="AI65" s="223">
        <v>57732363</v>
      </c>
      <c r="AJ65" s="223">
        <v>46065669</v>
      </c>
      <c r="AK65" s="224">
        <v>14547265</v>
      </c>
      <c r="AL65" s="225">
        <v>24830605</v>
      </c>
      <c r="AM65" s="223">
        <v>20431425</v>
      </c>
      <c r="AN65" s="223">
        <v>26521080</v>
      </c>
      <c r="AO65" s="223">
        <v>27115574</v>
      </c>
      <c r="AP65" s="223">
        <v>42471336</v>
      </c>
      <c r="AQ65" s="223">
        <v>16323994</v>
      </c>
      <c r="AR65" s="226">
        <v>62165005</v>
      </c>
      <c r="AS65" s="223">
        <v>59204157</v>
      </c>
      <c r="AT65" s="226">
        <v>57417018</v>
      </c>
      <c r="AU65" s="226">
        <v>53447827</v>
      </c>
      <c r="AV65" s="226">
        <v>21234767</v>
      </c>
      <c r="AW65" s="227">
        <v>25565622</v>
      </c>
      <c r="AX65" s="228">
        <v>38295308</v>
      </c>
      <c r="AY65" s="226">
        <v>23698423</v>
      </c>
      <c r="AZ65" s="223">
        <v>27594158</v>
      </c>
      <c r="BA65" s="226">
        <v>23908218</v>
      </c>
      <c r="BB65" s="226">
        <v>40113063</v>
      </c>
      <c r="BC65" s="223">
        <v>15651444</v>
      </c>
      <c r="BD65" s="223">
        <v>71504293</v>
      </c>
      <c r="BE65" s="223">
        <v>54880246</v>
      </c>
      <c r="BF65" s="223">
        <v>58566382</v>
      </c>
      <c r="BG65" s="226">
        <v>65662163</v>
      </c>
      <c r="BH65" s="223">
        <v>30108117</v>
      </c>
      <c r="BI65" s="223">
        <v>30228690</v>
      </c>
      <c r="BJ65" s="392">
        <f>BJ11+BJ18+BJ30+BJ48+BJ56+BJ63+BJ39</f>
        <v>27858261</v>
      </c>
      <c r="BK65" s="393">
        <f>BK11+BK18+BK30+BK39+BK48+BK56+BK63</f>
        <v>24095393</v>
      </c>
      <c r="BL65" s="392">
        <f>BL11+BL18+BL30+BL39+BL48+BL63+BL56</f>
        <v>17491562</v>
      </c>
      <c r="BM65" s="393">
        <f t="shared" ref="BM65:BR65" si="22">BM11+BM18+BM30+BM39+BM48+BM56+BM63</f>
        <v>15487364</v>
      </c>
      <c r="BN65" s="392">
        <f t="shared" si="22"/>
        <v>42073749</v>
      </c>
      <c r="BO65" s="393">
        <f t="shared" si="22"/>
        <v>37135272</v>
      </c>
      <c r="BP65" s="392">
        <f t="shared" si="22"/>
        <v>35177414</v>
      </c>
      <c r="BQ65" s="393">
        <f t="shared" si="22"/>
        <v>30748100</v>
      </c>
      <c r="BR65" s="392">
        <f t="shared" si="22"/>
        <v>31943878</v>
      </c>
      <c r="BS65" s="393">
        <f t="shared" ref="BS65:CG65" si="23">+BS63+BS56+BS48+BS39+BS30+BS18+BS11</f>
        <v>28415482</v>
      </c>
      <c r="BT65" s="392">
        <f>BT11+BT18+BT30+BT39+BT48+BT56+BT63</f>
        <v>29854849</v>
      </c>
      <c r="BU65" s="393">
        <f t="shared" si="23"/>
        <v>27248985</v>
      </c>
      <c r="BV65" s="392">
        <f>BV11+BV18+BV30+BV39+BV48+BV56+BV63</f>
        <v>73467326</v>
      </c>
      <c r="BW65" s="393">
        <f t="shared" si="23"/>
        <v>67152962</v>
      </c>
      <c r="BX65" s="392">
        <f>BX11+BX18+BX30+BX39+BX48+BX56+BX63</f>
        <v>70408281</v>
      </c>
      <c r="BY65" s="393">
        <f t="shared" si="23"/>
        <v>66392055</v>
      </c>
      <c r="BZ65" s="392">
        <f>BZ11+BZ18+BZ30+BZ48+BZ39+BZ56+BZ63</f>
        <v>62829052</v>
      </c>
      <c r="CA65" s="393">
        <f>+CA63+CA56+CA48+CA39+CA30+CA18+CA11</f>
        <v>58629808</v>
      </c>
      <c r="CB65" s="223">
        <f>CB11+CB18+CB30+CB39+CB48+CB56+CB63</f>
        <v>65814077</v>
      </c>
      <c r="CC65" s="225">
        <f>+CC63+CC56+CC48+CC39+CC30+CC18+CC11</f>
        <v>59713790</v>
      </c>
      <c r="CD65" s="394">
        <f>CD11+CD18+CD30+CD39+CD48+CD56+CD63</f>
        <v>18946745</v>
      </c>
      <c r="CE65" s="393">
        <f>+CE63+CE56+CE48+CE39+CE30+CE18+CE11</f>
        <v>16844661</v>
      </c>
      <c r="CF65" s="394">
        <f>CF11+CF18+CF30+CF39+CF48+CF56+CF63</f>
        <v>46614166</v>
      </c>
      <c r="CG65" s="393">
        <f t="shared" si="23"/>
        <v>41869036</v>
      </c>
      <c r="CH65" s="395"/>
      <c r="CI65" s="392">
        <f t="shared" ref="CI65:DD65" si="24">CI11+CI18+CI30+CI39+CI48+CI56+CI63</f>
        <v>35752966</v>
      </c>
      <c r="CJ65" s="393">
        <f t="shared" si="24"/>
        <v>32053843</v>
      </c>
      <c r="CK65" s="392">
        <f t="shared" si="24"/>
        <v>12732391</v>
      </c>
      <c r="CL65" s="393">
        <f t="shared" si="24"/>
        <v>11004911</v>
      </c>
      <c r="CM65" s="394">
        <f t="shared" si="24"/>
        <v>49695667</v>
      </c>
      <c r="CN65" s="393">
        <f t="shared" si="24"/>
        <v>44694437</v>
      </c>
      <c r="CO65" s="394">
        <f t="shared" si="24"/>
        <v>35435712</v>
      </c>
      <c r="CP65" s="393">
        <f t="shared" si="24"/>
        <v>31746675</v>
      </c>
      <c r="CQ65" s="394">
        <f>CQ11+CQ18+CQ30+CQ39+CQ48+CQ56+CQ63</f>
        <v>43272943</v>
      </c>
      <c r="CR65" s="393">
        <f t="shared" si="24"/>
        <v>38604757</v>
      </c>
      <c r="CS65" s="392">
        <f>CS11+CS18+CS30+CS39+CS48+CS56+CS63</f>
        <v>44143707</v>
      </c>
      <c r="CT65" s="393">
        <f t="shared" si="24"/>
        <v>40129620</v>
      </c>
      <c r="CU65" s="392">
        <f>CU11+CU18+CU30+CU39+CU48+CU56+CU63</f>
        <v>69928937</v>
      </c>
      <c r="CV65" s="396">
        <f t="shared" si="24"/>
        <v>64471345</v>
      </c>
      <c r="CW65" s="392">
        <f>CW11+CW18+CW30+CW39+CW48+CW56+CW63</f>
        <v>76098390</v>
      </c>
      <c r="CX65" s="396">
        <f>CX11+CX18+CX30+CX39+CX48+CX56+CX63</f>
        <v>71623544</v>
      </c>
      <c r="CY65" s="392">
        <f>CY11+CY18+CY30+CY39+CY48+CY56+CY63</f>
        <v>69444285</v>
      </c>
      <c r="CZ65" s="393">
        <f t="shared" si="24"/>
        <v>64744965</v>
      </c>
      <c r="DA65" s="392">
        <f>DA11+DA18+DA30+DA39+DA48+DA56+DA63</f>
        <v>74813290</v>
      </c>
      <c r="DB65" s="393">
        <f>DB11+DB18+DB30+DB39+DB48+DB56+DB63</f>
        <v>68778317</v>
      </c>
      <c r="DC65" s="392">
        <f>DC11+DC18+DC30+DC39+DC48+DC56+DC63</f>
        <v>43472611</v>
      </c>
      <c r="DD65" s="393">
        <f t="shared" si="24"/>
        <v>39252247</v>
      </c>
      <c r="DE65" s="394">
        <f>DE11+DE18+DE30+DE39+DE48+DE56+DE63</f>
        <v>33451285</v>
      </c>
      <c r="DF65" s="443">
        <f>DF11+DF18+DF30+DF39+DF48+DF56+DF63</f>
        <v>29822695</v>
      </c>
      <c r="DG65" s="409"/>
      <c r="DH65" s="394">
        <f t="shared" ref="DH65:EE65" si="25">DH11+DH18+DH30+DH39+DH48+DH56+DH63</f>
        <v>31768972</v>
      </c>
      <c r="DI65" s="443">
        <f t="shared" si="25"/>
        <v>27707371</v>
      </c>
      <c r="DJ65" s="394">
        <f t="shared" si="25"/>
        <v>20231410</v>
      </c>
      <c r="DK65" s="443">
        <f t="shared" si="25"/>
        <v>17906577</v>
      </c>
      <c r="DL65" s="394">
        <f t="shared" si="25"/>
        <v>51132179</v>
      </c>
      <c r="DM65" s="443">
        <f t="shared" si="25"/>
        <v>45544293</v>
      </c>
      <c r="DN65" s="394">
        <f t="shared" si="25"/>
        <v>42811487</v>
      </c>
      <c r="DO65" s="443">
        <f t="shared" si="25"/>
        <v>38210862</v>
      </c>
      <c r="DP65" s="394">
        <f t="shared" si="25"/>
        <v>40511296</v>
      </c>
      <c r="DQ65" s="443">
        <f t="shared" si="25"/>
        <v>35869836</v>
      </c>
      <c r="DR65" s="394">
        <f t="shared" si="25"/>
        <v>47945178</v>
      </c>
      <c r="DS65" s="443">
        <f t="shared" si="25"/>
        <v>43606154</v>
      </c>
      <c r="DT65" s="394">
        <f t="shared" si="25"/>
        <v>0</v>
      </c>
      <c r="DU65" s="443">
        <f t="shared" si="25"/>
        <v>0</v>
      </c>
      <c r="DV65" s="394">
        <f t="shared" si="25"/>
        <v>0</v>
      </c>
      <c r="DW65" s="443">
        <f t="shared" si="25"/>
        <v>0</v>
      </c>
      <c r="DX65" s="394">
        <f t="shared" si="25"/>
        <v>0</v>
      </c>
      <c r="DY65" s="443">
        <f t="shared" si="25"/>
        <v>0</v>
      </c>
      <c r="DZ65" s="394">
        <f t="shared" si="25"/>
        <v>0</v>
      </c>
      <c r="EA65" s="443">
        <f t="shared" si="25"/>
        <v>0</v>
      </c>
      <c r="EB65" s="394">
        <f t="shared" si="25"/>
        <v>0</v>
      </c>
      <c r="EC65" s="443">
        <f t="shared" si="25"/>
        <v>0</v>
      </c>
      <c r="ED65" s="394">
        <f t="shared" si="25"/>
        <v>0</v>
      </c>
      <c r="EE65" s="443">
        <f t="shared" si="25"/>
        <v>0</v>
      </c>
    </row>
    <row r="66" spans="1:135">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99"/>
      <c r="AS66" s="102"/>
      <c r="AT66" s="99"/>
      <c r="AU66" s="100"/>
      <c r="AV66" s="100"/>
      <c r="AW66" s="100"/>
      <c r="AX66" s="100"/>
      <c r="AY66" s="100"/>
      <c r="AZ66" s="102"/>
      <c r="BA66" s="99"/>
      <c r="BB66" s="102"/>
      <c r="BC66" s="102"/>
      <c r="BD66" s="102"/>
      <c r="BE66" s="102"/>
      <c r="BF66" s="102"/>
      <c r="BG66" s="99"/>
      <c r="BH66" s="102"/>
      <c r="BI66" s="102"/>
      <c r="BJ66" s="306"/>
      <c r="BK66" s="307"/>
      <c r="BL66" s="306"/>
      <c r="BM66" s="307"/>
      <c r="BN66" s="306"/>
      <c r="BO66" s="307"/>
      <c r="BP66" s="306"/>
      <c r="BQ66" s="307"/>
      <c r="BR66" s="306"/>
      <c r="BS66" s="307"/>
      <c r="BT66" s="306"/>
      <c r="BU66" s="307"/>
      <c r="BV66" s="306"/>
      <c r="BW66" s="307"/>
      <c r="BX66" s="306"/>
      <c r="BY66" s="307"/>
      <c r="BZ66" s="306"/>
      <c r="CA66" s="307"/>
      <c r="CB66" s="102"/>
      <c r="CC66" s="102"/>
      <c r="CD66" s="306"/>
      <c r="CE66" s="307"/>
      <c r="CF66" s="306"/>
      <c r="CG66" s="307"/>
      <c r="CH66" s="296"/>
      <c r="CI66" s="306"/>
      <c r="CJ66" s="307"/>
      <c r="CK66" s="306"/>
      <c r="CL66" s="397"/>
      <c r="CM66" s="398"/>
      <c r="CN66" s="397"/>
      <c r="CO66" s="398"/>
      <c r="CP66" s="397"/>
      <c r="CQ66" s="398"/>
      <c r="CR66" s="399"/>
      <c r="CS66" s="398"/>
      <c r="CT66" s="397"/>
      <c r="CU66" s="398"/>
      <c r="CV66" s="397"/>
      <c r="CW66" s="398"/>
      <c r="CX66" s="397"/>
      <c r="CY66" s="398"/>
      <c r="CZ66" s="397"/>
      <c r="DA66" s="398"/>
      <c r="DB66" s="397"/>
      <c r="DC66" s="398"/>
      <c r="DD66" s="397"/>
      <c r="DE66" s="398"/>
      <c r="DF66" s="397"/>
      <c r="DG66" s="409"/>
      <c r="DH66" s="398"/>
      <c r="DI66" s="397"/>
      <c r="DJ66" s="398"/>
      <c r="DK66" s="397"/>
      <c r="DL66" s="398"/>
      <c r="DM66" s="397"/>
      <c r="DN66" s="398"/>
      <c r="DO66" s="397"/>
      <c r="DP66" s="398"/>
      <c r="DQ66" s="397"/>
      <c r="DR66" s="398"/>
      <c r="DS66" s="397"/>
      <c r="DT66" s="398"/>
      <c r="DU66" s="397"/>
      <c r="DV66" s="398"/>
      <c r="DW66" s="397"/>
      <c r="DX66" s="398"/>
      <c r="DY66" s="397"/>
      <c r="DZ66" s="398"/>
      <c r="EA66" s="397"/>
      <c r="EB66" s="398"/>
      <c r="EC66" s="397"/>
      <c r="ED66" s="398"/>
      <c r="EE66" s="397"/>
    </row>
    <row r="67" spans="1:135">
      <c r="A67" s="230">
        <v>99</v>
      </c>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99"/>
      <c r="AS67" s="102"/>
      <c r="AT67" s="99"/>
      <c r="AU67" s="99"/>
      <c r="AV67" s="99"/>
      <c r="AW67" s="99"/>
      <c r="AX67" s="99"/>
      <c r="AY67" s="99"/>
      <c r="AZ67" s="102"/>
      <c r="BA67" s="99"/>
      <c r="BB67" s="102"/>
      <c r="BC67" s="102"/>
      <c r="BD67" s="102"/>
      <c r="BE67" s="102"/>
      <c r="BF67" s="102"/>
      <c r="BG67" s="99"/>
      <c r="BH67" s="102"/>
      <c r="BI67" s="102"/>
      <c r="BJ67" s="306">
        <v>0</v>
      </c>
      <c r="BK67" s="307">
        <v>0</v>
      </c>
      <c r="BL67" s="306">
        <v>0</v>
      </c>
      <c r="BM67" s="307">
        <v>0</v>
      </c>
      <c r="BN67" s="306">
        <v>0</v>
      </c>
      <c r="BO67" s="307">
        <v>0</v>
      </c>
      <c r="BP67" s="306">
        <v>0</v>
      </c>
      <c r="BQ67" s="307">
        <v>0</v>
      </c>
      <c r="BR67" s="306">
        <v>373801</v>
      </c>
      <c r="BS67" s="307">
        <v>351548</v>
      </c>
      <c r="BT67" s="306">
        <v>18584</v>
      </c>
      <c r="BU67" s="307">
        <v>18584</v>
      </c>
      <c r="BV67" s="306">
        <v>149765</v>
      </c>
      <c r="BW67" s="307">
        <v>147365</v>
      </c>
      <c r="BX67" s="306">
        <v>190098</v>
      </c>
      <c r="BY67" s="307">
        <v>190098</v>
      </c>
      <c r="BZ67" s="306">
        <v>142807</v>
      </c>
      <c r="CA67" s="307">
        <v>142807</v>
      </c>
      <c r="CB67" s="102">
        <v>93508</v>
      </c>
      <c r="CC67" s="102">
        <v>93508</v>
      </c>
      <c r="CD67" s="306">
        <v>0</v>
      </c>
      <c r="CE67" s="307">
        <v>0</v>
      </c>
      <c r="CF67" s="306">
        <v>1487325</v>
      </c>
      <c r="CG67" s="307">
        <v>1487325</v>
      </c>
      <c r="CH67" s="296"/>
      <c r="CI67" s="306">
        <v>4180</v>
      </c>
      <c r="CJ67" s="307">
        <v>4180</v>
      </c>
      <c r="CK67" s="306">
        <v>0</v>
      </c>
      <c r="CL67" s="400">
        <v>0</v>
      </c>
      <c r="CM67" s="401">
        <v>0</v>
      </c>
      <c r="CN67" s="400">
        <v>0</v>
      </c>
      <c r="CO67" s="309">
        <v>37405</v>
      </c>
      <c r="CP67" s="402">
        <v>37405</v>
      </c>
      <c r="CQ67" s="403">
        <v>0</v>
      </c>
      <c r="CR67" s="400">
        <v>0</v>
      </c>
      <c r="CS67" s="401">
        <v>0</v>
      </c>
      <c r="CT67" s="400">
        <v>0</v>
      </c>
      <c r="CU67" s="420">
        <v>64408</v>
      </c>
      <c r="CV67" s="421">
        <v>64408</v>
      </c>
      <c r="CW67" s="420">
        <v>500</v>
      </c>
      <c r="CX67" s="421">
        <v>500</v>
      </c>
      <c r="CY67" s="420">
        <v>58926</v>
      </c>
      <c r="CZ67" s="421">
        <v>58926</v>
      </c>
      <c r="DA67" s="420">
        <v>0</v>
      </c>
      <c r="DB67" s="421">
        <v>0</v>
      </c>
      <c r="DC67" s="420"/>
      <c r="DD67" s="421"/>
      <c r="DE67" s="420"/>
      <c r="DF67" s="421"/>
      <c r="DG67" s="409"/>
      <c r="DH67" s="420">
        <v>987649</v>
      </c>
      <c r="DI67" s="421">
        <v>900692</v>
      </c>
      <c r="DJ67" s="420"/>
      <c r="DK67" s="421"/>
      <c r="DL67" s="420">
        <v>3349273</v>
      </c>
      <c r="DM67" s="421">
        <v>3170649</v>
      </c>
      <c r="DN67" s="420">
        <v>2180490</v>
      </c>
      <c r="DO67" s="421">
        <v>2062388</v>
      </c>
      <c r="DP67" s="420">
        <v>2141730</v>
      </c>
      <c r="DQ67" s="421">
        <v>2036933</v>
      </c>
      <c r="DR67" s="420">
        <v>2486004</v>
      </c>
      <c r="DS67" s="421">
        <v>2391512</v>
      </c>
      <c r="DT67" s="420"/>
      <c r="DU67" s="421"/>
      <c r="DV67" s="420"/>
      <c r="DW67" s="421"/>
      <c r="DX67" s="420"/>
      <c r="DY67" s="421"/>
      <c r="DZ67" s="420"/>
      <c r="EA67" s="421"/>
      <c r="EB67" s="420"/>
      <c r="EC67" s="421"/>
      <c r="ED67" s="420"/>
      <c r="EE67" s="421"/>
    </row>
    <row r="68" spans="1:135" ht="13.8" thickBot="1">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0"/>
      <c r="AS68" s="102"/>
      <c r="AT68" s="100"/>
      <c r="AU68" s="99"/>
      <c r="AV68" s="99"/>
      <c r="AW68" s="99"/>
      <c r="AX68" s="99"/>
      <c r="AY68" s="99"/>
      <c r="AZ68" s="102"/>
      <c r="BA68" s="100"/>
      <c r="BB68" s="102"/>
      <c r="BC68" s="102"/>
      <c r="BD68" s="102"/>
      <c r="BE68" s="102"/>
      <c r="BF68" s="102"/>
      <c r="BG68" s="100"/>
      <c r="BH68" s="102"/>
      <c r="BI68" s="102"/>
      <c r="BJ68" s="404">
        <f>BJ65+BJ67</f>
        <v>27858261</v>
      </c>
      <c r="BK68" s="405">
        <f t="shared" ref="BK68:CG68" si="26">BK65+BK67</f>
        <v>24095393</v>
      </c>
      <c r="BL68" s="404">
        <f t="shared" si="26"/>
        <v>17491562</v>
      </c>
      <c r="BM68" s="405">
        <f t="shared" si="26"/>
        <v>15487364</v>
      </c>
      <c r="BN68" s="404">
        <f t="shared" si="26"/>
        <v>42073749</v>
      </c>
      <c r="BO68" s="405">
        <f t="shared" si="26"/>
        <v>37135272</v>
      </c>
      <c r="BP68" s="404">
        <f t="shared" si="26"/>
        <v>35177414</v>
      </c>
      <c r="BQ68" s="405">
        <f t="shared" si="26"/>
        <v>30748100</v>
      </c>
      <c r="BR68" s="404">
        <f t="shared" si="26"/>
        <v>32317679</v>
      </c>
      <c r="BS68" s="405">
        <f t="shared" si="26"/>
        <v>28767030</v>
      </c>
      <c r="BT68" s="404">
        <f t="shared" si="26"/>
        <v>29873433</v>
      </c>
      <c r="BU68" s="405">
        <f t="shared" si="26"/>
        <v>27267569</v>
      </c>
      <c r="BV68" s="404">
        <f t="shared" si="26"/>
        <v>73617091</v>
      </c>
      <c r="BW68" s="405">
        <f t="shared" si="26"/>
        <v>67300327</v>
      </c>
      <c r="BX68" s="404">
        <f t="shared" si="26"/>
        <v>70598379</v>
      </c>
      <c r="BY68" s="405">
        <f t="shared" si="26"/>
        <v>66582153</v>
      </c>
      <c r="BZ68" s="404">
        <f t="shared" si="26"/>
        <v>62971859</v>
      </c>
      <c r="CA68" s="405">
        <f t="shared" si="26"/>
        <v>58772615</v>
      </c>
      <c r="CB68" s="404">
        <f t="shared" si="26"/>
        <v>65907585</v>
      </c>
      <c r="CC68" s="405">
        <f t="shared" si="26"/>
        <v>59807298</v>
      </c>
      <c r="CD68" s="404">
        <f t="shared" si="26"/>
        <v>18946745</v>
      </c>
      <c r="CE68" s="405">
        <f t="shared" si="26"/>
        <v>16844661</v>
      </c>
      <c r="CF68" s="404">
        <f t="shared" si="26"/>
        <v>48101491</v>
      </c>
      <c r="CG68" s="405">
        <f t="shared" si="26"/>
        <v>43356361</v>
      </c>
      <c r="CH68" s="406"/>
      <c r="CI68" s="404">
        <f>CI65+CI67</f>
        <v>35757146</v>
      </c>
      <c r="CJ68" s="405">
        <f>CJ67+CJ65</f>
        <v>32058023</v>
      </c>
      <c r="CK68" s="404">
        <f>CK65+CK67</f>
        <v>12732391</v>
      </c>
      <c r="CL68" s="407">
        <f>CL65+CL67</f>
        <v>11004911</v>
      </c>
      <c r="CM68" s="408">
        <f>CM65+CM67</f>
        <v>49695667</v>
      </c>
      <c r="CN68" s="407">
        <f>CN65+CN67</f>
        <v>44694437</v>
      </c>
      <c r="CO68" s="408">
        <f>CO65+CO67</f>
        <v>35473117</v>
      </c>
      <c r="CP68" s="407">
        <f t="shared" ref="CP68:DF68" si="27">CP65+CP67</f>
        <v>31784080</v>
      </c>
      <c r="CQ68" s="408">
        <f>CQ65+CQ66</f>
        <v>43272943</v>
      </c>
      <c r="CR68" s="407">
        <f t="shared" si="27"/>
        <v>38604757</v>
      </c>
      <c r="CS68" s="408">
        <f>CS65+CS67</f>
        <v>44143707</v>
      </c>
      <c r="CT68" s="407">
        <f t="shared" si="27"/>
        <v>40129620</v>
      </c>
      <c r="CU68" s="408">
        <f>CU65+CU67</f>
        <v>69993345</v>
      </c>
      <c r="CV68" s="407">
        <f t="shared" si="27"/>
        <v>64535753</v>
      </c>
      <c r="CW68" s="408">
        <f>CW65+CW67</f>
        <v>76098890</v>
      </c>
      <c r="CX68" s="407">
        <f t="shared" si="27"/>
        <v>71624044</v>
      </c>
      <c r="CY68" s="408">
        <f>CY65+CY67</f>
        <v>69503211</v>
      </c>
      <c r="CZ68" s="407">
        <f t="shared" si="27"/>
        <v>64803891</v>
      </c>
      <c r="DA68" s="408">
        <f>DA65+DA67</f>
        <v>74813290</v>
      </c>
      <c r="DB68" s="407">
        <f t="shared" si="27"/>
        <v>68778317</v>
      </c>
      <c r="DC68" s="408">
        <f>DC65+DC67</f>
        <v>43472611</v>
      </c>
      <c r="DD68" s="407">
        <f t="shared" si="27"/>
        <v>39252247</v>
      </c>
      <c r="DE68" s="408">
        <f>DE65+DE67</f>
        <v>33451285</v>
      </c>
      <c r="DF68" s="407">
        <f t="shared" si="27"/>
        <v>29822695</v>
      </c>
      <c r="DG68" s="409"/>
      <c r="DH68" s="408">
        <f>DH65+DH67</f>
        <v>32756621</v>
      </c>
      <c r="DI68" s="407">
        <f t="shared" ref="DI68" si="28">DI65+DI67</f>
        <v>28608063</v>
      </c>
      <c r="DJ68" s="408">
        <f t="shared" ref="DJ68:EE68" si="29">DJ65+DJ67</f>
        <v>20231410</v>
      </c>
      <c r="DK68" s="407">
        <f t="shared" si="29"/>
        <v>17906577</v>
      </c>
      <c r="DL68" s="408">
        <f t="shared" si="29"/>
        <v>54481452</v>
      </c>
      <c r="DM68" s="407">
        <f t="shared" si="29"/>
        <v>48714942</v>
      </c>
      <c r="DN68" s="408">
        <f t="shared" si="29"/>
        <v>44991977</v>
      </c>
      <c r="DO68" s="407">
        <f t="shared" si="29"/>
        <v>40273250</v>
      </c>
      <c r="DP68" s="408">
        <f t="shared" si="29"/>
        <v>42653026</v>
      </c>
      <c r="DQ68" s="407">
        <f t="shared" si="29"/>
        <v>37906769</v>
      </c>
      <c r="DR68" s="408">
        <f t="shared" si="29"/>
        <v>50431182</v>
      </c>
      <c r="DS68" s="407">
        <f t="shared" si="29"/>
        <v>45997666</v>
      </c>
      <c r="DT68" s="408">
        <f t="shared" si="29"/>
        <v>0</v>
      </c>
      <c r="DU68" s="407">
        <f t="shared" si="29"/>
        <v>0</v>
      </c>
      <c r="DV68" s="408">
        <f t="shared" si="29"/>
        <v>0</v>
      </c>
      <c r="DW68" s="407">
        <f t="shared" si="29"/>
        <v>0</v>
      </c>
      <c r="DX68" s="408">
        <f t="shared" si="29"/>
        <v>0</v>
      </c>
      <c r="DY68" s="407">
        <f t="shared" si="29"/>
        <v>0</v>
      </c>
      <c r="DZ68" s="408">
        <f t="shared" si="29"/>
        <v>0</v>
      </c>
      <c r="EA68" s="407">
        <f t="shared" si="29"/>
        <v>0</v>
      </c>
      <c r="EB68" s="408">
        <f t="shared" si="29"/>
        <v>0</v>
      </c>
      <c r="EC68" s="407">
        <f t="shared" si="29"/>
        <v>0</v>
      </c>
      <c r="ED68" s="408">
        <f t="shared" si="29"/>
        <v>0</v>
      </c>
      <c r="EE68" s="407">
        <f t="shared" si="29"/>
        <v>0</v>
      </c>
    </row>
    <row r="69" spans="1:135">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99"/>
      <c r="AS69" s="102"/>
      <c r="AT69" s="99"/>
      <c r="AU69" s="99"/>
      <c r="AV69" s="99"/>
      <c r="AW69" s="99"/>
      <c r="AX69" s="99"/>
      <c r="AY69" s="99"/>
      <c r="AZ69" s="102"/>
      <c r="BA69" s="99"/>
      <c r="BB69" s="102"/>
      <c r="BC69" s="102"/>
      <c r="BD69" s="102"/>
      <c r="BE69" s="102"/>
      <c r="BF69" s="102"/>
      <c r="BG69" s="99"/>
      <c r="BH69" s="102"/>
      <c r="BI69" s="102"/>
      <c r="BJ69" s="102"/>
      <c r="BK69" s="102"/>
      <c r="BL69" s="102"/>
      <c r="BM69" s="102"/>
      <c r="BN69" s="102"/>
      <c r="BO69" s="102"/>
      <c r="BP69" s="102"/>
      <c r="BQ69" s="102"/>
      <c r="BR69" s="102"/>
      <c r="BS69" s="102"/>
      <c r="BT69" s="102"/>
      <c r="BW69" s="102"/>
    </row>
    <row r="70" spans="1:135">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99"/>
      <c r="AT70" s="99"/>
      <c r="AU70" s="99"/>
      <c r="AV70" s="99"/>
      <c r="AW70" s="99"/>
      <c r="AX70" s="99"/>
      <c r="AY70" s="99"/>
      <c r="AZ70" s="102"/>
      <c r="BA70" s="99"/>
      <c r="BB70" s="102"/>
      <c r="BC70" s="102"/>
      <c r="BD70" s="102"/>
      <c r="BE70" s="102"/>
      <c r="BF70" s="102"/>
      <c r="BG70" s="99"/>
      <c r="BH70" s="102"/>
      <c r="BI70" s="102"/>
      <c r="BJ70" s="102"/>
      <c r="BK70" s="102"/>
      <c r="BL70" s="102"/>
      <c r="BM70" s="102"/>
      <c r="BN70" s="102"/>
      <c r="BO70" s="102"/>
      <c r="BP70" s="102"/>
      <c r="BQ70" s="102"/>
      <c r="BR70" s="102"/>
      <c r="BS70" s="102"/>
      <c r="BT70" s="102"/>
      <c r="BW70" s="102"/>
      <c r="BZ70" s="229"/>
      <c r="CA70" s="229"/>
    </row>
    <row r="71" spans="1:135">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99"/>
      <c r="AT71" s="99"/>
      <c r="AU71" s="99"/>
      <c r="AV71" s="99"/>
      <c r="AW71" s="99"/>
      <c r="AX71" s="99"/>
      <c r="AY71" s="99"/>
      <c r="AZ71" s="102"/>
      <c r="BA71" s="99"/>
      <c r="BB71" s="102"/>
      <c r="BC71" s="102"/>
      <c r="BD71" s="102"/>
      <c r="BE71" s="102"/>
      <c r="BF71" s="102"/>
      <c r="BG71" s="99"/>
      <c r="BH71" s="102"/>
      <c r="BI71" s="102"/>
      <c r="BJ71" s="102"/>
      <c r="BK71" s="102"/>
      <c r="BL71" s="102"/>
      <c r="BM71" s="102"/>
      <c r="BN71" s="102"/>
      <c r="BO71" s="102"/>
      <c r="BP71" s="102"/>
      <c r="BQ71" s="102"/>
      <c r="BR71" s="102"/>
      <c r="BS71" s="102"/>
      <c r="BT71" s="102"/>
      <c r="BW71" s="102"/>
    </row>
    <row r="72" spans="1:135">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99"/>
      <c r="AT72" s="99"/>
      <c r="AU72" s="99"/>
      <c r="AV72" s="99"/>
      <c r="AW72" s="99"/>
      <c r="AX72" s="99"/>
      <c r="AY72" s="99"/>
      <c r="AZ72" s="102"/>
      <c r="BA72" s="99"/>
      <c r="BB72" s="102"/>
      <c r="BC72" s="102"/>
      <c r="BD72" s="102"/>
      <c r="BE72" s="102"/>
      <c r="BF72" s="102"/>
      <c r="BG72" s="99"/>
      <c r="BH72" s="102"/>
      <c r="BI72" s="102"/>
      <c r="BJ72" s="102"/>
      <c r="BK72" s="102"/>
      <c r="BL72" s="102"/>
      <c r="BM72" s="102"/>
      <c r="BN72" s="102"/>
      <c r="BO72" s="102"/>
      <c r="BP72" s="102"/>
      <c r="BQ72" s="102"/>
      <c r="BR72" s="102"/>
      <c r="BS72" s="102"/>
      <c r="BT72" s="102"/>
      <c r="BW72" s="102"/>
    </row>
    <row r="73" spans="1:135">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99"/>
      <c r="AT73" s="99"/>
      <c r="AU73" s="99"/>
      <c r="AV73" s="99"/>
      <c r="AW73" s="99"/>
      <c r="AX73" s="99"/>
      <c r="AY73" s="99"/>
      <c r="AZ73" s="102"/>
      <c r="BA73" s="99"/>
      <c r="BB73" s="102"/>
      <c r="BC73" s="102"/>
      <c r="BD73" s="102"/>
      <c r="BE73" s="102"/>
      <c r="BF73" s="102"/>
      <c r="BG73" s="99"/>
      <c r="BH73" s="102"/>
      <c r="BI73" s="102"/>
      <c r="BJ73" s="102"/>
      <c r="BK73" s="102"/>
      <c r="BL73" s="102"/>
      <c r="BM73" s="102"/>
      <c r="BN73" s="102"/>
      <c r="BO73" s="102"/>
      <c r="BP73" s="102"/>
      <c r="BQ73" s="102"/>
      <c r="BR73" s="102"/>
      <c r="BS73" s="102"/>
      <c r="BT73" s="102"/>
      <c r="BW73" s="102"/>
    </row>
    <row r="74" spans="1:135">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R74" s="99"/>
      <c r="AT74" s="99"/>
      <c r="AU74" s="99"/>
      <c r="AV74" s="99"/>
      <c r="AW74" s="99"/>
      <c r="AX74" s="99"/>
      <c r="AY74" s="99"/>
      <c r="AZ74" s="102"/>
      <c r="BA74" s="99"/>
      <c r="BB74" s="102"/>
      <c r="BC74" s="102"/>
      <c r="BD74" s="102"/>
      <c r="BE74" s="102"/>
      <c r="BF74" s="102"/>
      <c r="BG74" s="99"/>
      <c r="BH74" s="102"/>
      <c r="BI74" s="102"/>
      <c r="BJ74" s="102"/>
      <c r="BK74" s="102"/>
      <c r="BL74" s="102"/>
      <c r="BM74" s="102"/>
      <c r="BN74" s="102"/>
      <c r="BO74" s="102"/>
      <c r="BP74" s="102"/>
      <c r="BQ74" s="102"/>
      <c r="BR74" s="102"/>
      <c r="BS74" s="102"/>
      <c r="BT74" s="102"/>
      <c r="BW74" s="102"/>
    </row>
    <row r="75" spans="1:135">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R75" s="99"/>
      <c r="AT75" s="99"/>
      <c r="AU75" s="99"/>
      <c r="AV75" s="99"/>
      <c r="AW75" s="99"/>
      <c r="AX75" s="99"/>
      <c r="AY75" s="99"/>
      <c r="AZ75" s="102"/>
      <c r="BA75" s="99"/>
      <c r="BB75" s="102"/>
      <c r="BC75" s="102"/>
      <c r="BD75" s="102"/>
      <c r="BE75" s="102"/>
      <c r="BF75" s="102"/>
      <c r="BG75" s="99"/>
      <c r="BH75" s="102"/>
      <c r="BI75" s="102"/>
      <c r="BJ75" s="102"/>
      <c r="BK75" s="102"/>
      <c r="BL75" s="102"/>
      <c r="BM75" s="102"/>
      <c r="BN75" s="102"/>
      <c r="BO75" s="102"/>
      <c r="BP75" s="102"/>
      <c r="BQ75" s="102"/>
      <c r="BR75" s="102"/>
      <c r="BS75" s="102"/>
      <c r="BT75" s="102"/>
      <c r="BW75" s="102"/>
    </row>
    <row r="76" spans="1:135">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R76" s="99"/>
      <c r="AT76" s="99"/>
      <c r="AU76" s="99"/>
      <c r="AV76" s="99"/>
      <c r="AW76" s="99"/>
      <c r="AX76" s="99"/>
      <c r="AY76" s="99"/>
      <c r="AZ76" s="102"/>
      <c r="BA76" s="99"/>
      <c r="BB76" s="102"/>
      <c r="BC76" s="102"/>
      <c r="BD76" s="102"/>
      <c r="BE76" s="102"/>
      <c r="BF76" s="102"/>
      <c r="BG76" s="99"/>
      <c r="BH76" s="102"/>
      <c r="BI76" s="102"/>
      <c r="BJ76" s="102"/>
      <c r="BK76" s="102"/>
      <c r="BL76" s="102"/>
      <c r="BM76" s="102"/>
      <c r="BN76" s="102"/>
      <c r="BO76" s="102"/>
      <c r="BP76" s="102"/>
      <c r="BQ76" s="102"/>
      <c r="BR76" s="102"/>
      <c r="BS76" s="102"/>
      <c r="BT76" s="102"/>
      <c r="BW76" s="102"/>
    </row>
    <row r="77" spans="1:135">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R77" s="99"/>
      <c r="AT77" s="99"/>
      <c r="AZ77" s="102"/>
      <c r="BA77" s="99"/>
      <c r="BB77" s="102"/>
      <c r="BC77" s="102"/>
      <c r="BD77" s="102"/>
      <c r="BE77" s="102"/>
      <c r="BF77" s="102"/>
      <c r="BG77" s="99"/>
      <c r="BH77" s="102"/>
      <c r="BI77" s="102"/>
      <c r="BJ77" s="102"/>
      <c r="BK77" s="102"/>
      <c r="BL77" s="102"/>
      <c r="BM77" s="102"/>
      <c r="BN77" s="102"/>
      <c r="BO77" s="102"/>
      <c r="BP77" s="102"/>
      <c r="BQ77" s="102"/>
      <c r="BR77" s="102"/>
      <c r="BS77" s="102"/>
      <c r="BT77" s="102"/>
      <c r="BW77" s="102"/>
    </row>
    <row r="78" spans="1:135">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R78" s="99"/>
      <c r="AT78" s="99"/>
      <c r="AZ78" s="102"/>
      <c r="BA78" s="99"/>
      <c r="BB78" s="102"/>
      <c r="BC78" s="102"/>
      <c r="BD78" s="102"/>
      <c r="BE78" s="102"/>
      <c r="BF78" s="102"/>
      <c r="BG78" s="99"/>
      <c r="BH78" s="102"/>
      <c r="BI78" s="102"/>
      <c r="BJ78" s="102"/>
      <c r="BK78" s="102"/>
      <c r="BL78" s="102"/>
      <c r="BM78" s="102"/>
      <c r="BN78" s="102"/>
      <c r="BO78" s="102"/>
      <c r="BP78" s="102"/>
      <c r="BQ78" s="102"/>
      <c r="BR78" s="102"/>
      <c r="BS78" s="102"/>
      <c r="BT78" s="102"/>
      <c r="BW78" s="102"/>
    </row>
    <row r="79" spans="1:135">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Z79" s="102"/>
      <c r="BB79" s="102"/>
      <c r="BC79" s="102"/>
      <c r="BD79" s="102"/>
      <c r="BE79" s="102"/>
      <c r="BF79" s="102"/>
      <c r="BG79" s="102"/>
      <c r="BH79" s="102"/>
      <c r="BI79" s="102"/>
      <c r="BJ79" s="102"/>
      <c r="BK79" s="102"/>
      <c r="BL79" s="102"/>
      <c r="BM79" s="102"/>
      <c r="BN79" s="102"/>
      <c r="BO79" s="102"/>
      <c r="BP79" s="102"/>
      <c r="BQ79" s="102"/>
      <c r="BR79" s="102"/>
      <c r="BS79" s="102"/>
      <c r="BT79" s="102"/>
      <c r="BW79" s="102"/>
    </row>
    <row r="80" spans="1:135">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BB80" s="102"/>
      <c r="BC80" s="102"/>
      <c r="BD80" s="102"/>
      <c r="BE80" s="102"/>
      <c r="BF80" s="102"/>
      <c r="BG80" s="102"/>
      <c r="BH80" s="102"/>
      <c r="BI80" s="102"/>
      <c r="BJ80" s="102"/>
      <c r="BK80" s="102"/>
      <c r="BL80" s="102"/>
      <c r="BM80" s="102"/>
      <c r="BN80" s="102"/>
      <c r="BO80" s="102"/>
      <c r="BP80" s="102"/>
      <c r="BQ80" s="102"/>
      <c r="BR80" s="102"/>
      <c r="BS80" s="102"/>
      <c r="BT80" s="102"/>
      <c r="BW80" s="102"/>
    </row>
    <row r="81" spans="2:75">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BB81" s="102"/>
      <c r="BC81" s="102"/>
      <c r="BE81" s="102"/>
      <c r="BG81" s="102"/>
      <c r="BH81" s="102"/>
      <c r="BI81" s="102"/>
      <c r="BJ81" s="102"/>
      <c r="BK81" s="102"/>
      <c r="BL81" s="102"/>
      <c r="BN81" s="102"/>
      <c r="BO81" s="102"/>
      <c r="BP81" s="102"/>
      <c r="BQ81" s="102"/>
      <c r="BR81" s="102"/>
      <c r="BS81" s="102"/>
      <c r="BT81" s="102"/>
      <c r="BW81" s="102"/>
    </row>
    <row r="82" spans="2:75">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BB82" s="102"/>
      <c r="BC82" s="102"/>
      <c r="BE82" s="102"/>
      <c r="BG82" s="102"/>
      <c r="BH82" s="102"/>
      <c r="BI82" s="102"/>
      <c r="BJ82" s="102"/>
      <c r="BK82" s="102"/>
      <c r="BL82" s="102"/>
      <c r="BN82" s="102"/>
      <c r="BO82" s="102"/>
      <c r="BP82" s="102"/>
      <c r="BQ82" s="102"/>
      <c r="BR82" s="102"/>
      <c r="BS82" s="102"/>
      <c r="BT82" s="102"/>
      <c r="BW82" s="102"/>
    </row>
    <row r="83" spans="2:75">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row>
    <row r="84" spans="2:75">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row>
    <row r="85" spans="2:75">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row>
    <row r="86" spans="2:75">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row>
    <row r="87" spans="2:75">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row>
    <row r="88" spans="2:75">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row>
  </sheetData>
  <mergeCells count="49">
    <mergeCell ref="DZ4:EA4"/>
    <mergeCell ref="EB4:EC4"/>
    <mergeCell ref="ED4:EE4"/>
    <mergeCell ref="DH3:EE3"/>
    <mergeCell ref="DH1:EE1"/>
    <mergeCell ref="DH2:EE2"/>
    <mergeCell ref="DP4:DQ4"/>
    <mergeCell ref="DR4:DS4"/>
    <mergeCell ref="DT4:DU4"/>
    <mergeCell ref="DV4:DW4"/>
    <mergeCell ref="DX4:DY4"/>
    <mergeCell ref="DH4:DI4"/>
    <mergeCell ref="DJ4:DK4"/>
    <mergeCell ref="DL4:DM4"/>
    <mergeCell ref="DN4:DO4"/>
    <mergeCell ref="A4:A5"/>
    <mergeCell ref="B4:M4"/>
    <mergeCell ref="N4:Y4"/>
    <mergeCell ref="Z4:AK4"/>
    <mergeCell ref="AL4:AW4"/>
    <mergeCell ref="BJ3:CG3"/>
    <mergeCell ref="CI3:DF3"/>
    <mergeCell ref="CF4:CG4"/>
    <mergeCell ref="BJ4:BK4"/>
    <mergeCell ref="BL4:BM4"/>
    <mergeCell ref="BV4:BW4"/>
    <mergeCell ref="BX4:BY4"/>
    <mergeCell ref="BR4:BS4"/>
    <mergeCell ref="BT4:BU4"/>
    <mergeCell ref="CB4:CC4"/>
    <mergeCell ref="CD4:CE4"/>
    <mergeCell ref="BN4:BO4"/>
    <mergeCell ref="BP4:BQ4"/>
    <mergeCell ref="A1:DF1"/>
    <mergeCell ref="A2:DF2"/>
    <mergeCell ref="CU4:CV4"/>
    <mergeCell ref="CW4:CX4"/>
    <mergeCell ref="CY4:CZ4"/>
    <mergeCell ref="DA4:DB4"/>
    <mergeCell ref="DC4:DD4"/>
    <mergeCell ref="DE4:DF4"/>
    <mergeCell ref="CI4:CJ4"/>
    <mergeCell ref="CK4:CL4"/>
    <mergeCell ref="CM4:CN4"/>
    <mergeCell ref="CO4:CP4"/>
    <mergeCell ref="AX4:BI4"/>
    <mergeCell ref="BZ4:CA4"/>
    <mergeCell ref="CQ4:CR4"/>
    <mergeCell ref="CS4:CT4"/>
  </mergeCells>
  <conditionalFormatting sqref="AP65530 BB6:BB65 BG6:BG78 AQ6:AZ65530 BJ5:DF5">
    <cfRule type="cellIs" dxfId="13" priority="25" operator="lessThan">
      <formula>0</formula>
    </cfRule>
  </conditionalFormatting>
  <conditionalFormatting sqref="AX4:AX5 AY5:BI5">
    <cfRule type="cellIs" dxfId="12" priority="24" operator="lessThan">
      <formula>0</formula>
    </cfRule>
  </conditionalFormatting>
  <conditionalFormatting sqref="DH5:DI5">
    <cfRule type="cellIs" dxfId="11" priority="23" operator="lessThan">
      <formula>0</formula>
    </cfRule>
  </conditionalFormatting>
  <conditionalFormatting sqref="DJ5:DK5">
    <cfRule type="cellIs" dxfId="10" priority="11" operator="lessThan">
      <formula>0</formula>
    </cfRule>
  </conditionalFormatting>
  <conditionalFormatting sqref="DL5:DM5">
    <cfRule type="cellIs" dxfId="9" priority="10" operator="lessThan">
      <formula>0</formula>
    </cfRule>
  </conditionalFormatting>
  <conditionalFormatting sqref="DN5:DO5">
    <cfRule type="cellIs" dxfId="8" priority="9" operator="lessThan">
      <formula>0</formula>
    </cfRule>
  </conditionalFormatting>
  <conditionalFormatting sqref="DP5:DQ5">
    <cfRule type="cellIs" dxfId="7" priority="8" operator="lessThan">
      <formula>0</formula>
    </cfRule>
  </conditionalFormatting>
  <conditionalFormatting sqref="DR5:DS5">
    <cfRule type="cellIs" dxfId="6" priority="7" operator="lessThan">
      <formula>0</formula>
    </cfRule>
  </conditionalFormatting>
  <conditionalFormatting sqref="DT5:DU5">
    <cfRule type="cellIs" dxfId="5" priority="6" operator="lessThan">
      <formula>0</formula>
    </cfRule>
  </conditionalFormatting>
  <conditionalFormatting sqref="DV5:DW5">
    <cfRule type="cellIs" dxfId="4" priority="5" operator="lessThan">
      <formula>0</formula>
    </cfRule>
  </conditionalFormatting>
  <conditionalFormatting sqref="DX5:DY5">
    <cfRule type="cellIs" dxfId="3" priority="4" operator="lessThan">
      <formula>0</formula>
    </cfRule>
  </conditionalFormatting>
  <conditionalFormatting sqref="DZ5:EA5">
    <cfRule type="cellIs" dxfId="2" priority="3" operator="lessThan">
      <formula>0</formula>
    </cfRule>
  </conditionalFormatting>
  <conditionalFormatting sqref="EB5:EC5">
    <cfRule type="cellIs" dxfId="1" priority="2" operator="lessThan">
      <formula>0</formula>
    </cfRule>
  </conditionalFormatting>
  <conditionalFormatting sqref="ED5:EE5">
    <cfRule type="cellIs" dxfId="0" priority="1" operator="lessThan">
      <formula>0</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9"/>
  <sheetViews>
    <sheetView topLeftCell="A4" workbookViewId="0">
      <selection activeCell="C27" sqref="C27"/>
    </sheetView>
  </sheetViews>
  <sheetFormatPr defaultRowHeight="14.4"/>
  <cols>
    <col min="1" max="1" width="33.33203125" customWidth="1"/>
    <col min="2" max="2" width="1.6640625" customWidth="1"/>
    <col min="3" max="3" width="14" customWidth="1"/>
    <col min="4" max="4" width="1.6640625" customWidth="1"/>
    <col min="5" max="5" width="14" customWidth="1"/>
    <col min="6" max="6" width="1.6640625" customWidth="1"/>
    <col min="7" max="7" width="14" customWidth="1"/>
    <col min="8" max="8" width="1.6640625" customWidth="1"/>
    <col min="9" max="9" width="14" customWidth="1"/>
    <col min="10" max="10" width="1.6640625" customWidth="1"/>
    <col min="11" max="11" width="14" customWidth="1"/>
    <col min="12" max="12" width="1.6640625" customWidth="1"/>
    <col min="13" max="13" width="14" customWidth="1"/>
    <col min="14" max="14" width="1.6640625" customWidth="1"/>
    <col min="15" max="15" width="14" customWidth="1"/>
    <col min="16" max="16" width="1.6640625" customWidth="1"/>
    <col min="17" max="17" width="14" customWidth="1"/>
    <col min="18" max="18" width="17" customWidth="1"/>
    <col min="20" max="20" width="10.88671875" bestFit="1" customWidth="1"/>
  </cols>
  <sheetData>
    <row r="2" spans="1:20">
      <c r="A2" s="492" t="s">
        <v>6</v>
      </c>
      <c r="B2" s="492"/>
      <c r="C2" s="492"/>
      <c r="D2" s="492"/>
      <c r="E2" s="492"/>
      <c r="F2" s="492"/>
      <c r="G2" s="492"/>
      <c r="H2" s="492"/>
      <c r="I2" s="492"/>
      <c r="J2" s="492"/>
      <c r="K2" s="492"/>
      <c r="L2" s="492"/>
      <c r="M2" s="492"/>
      <c r="N2" s="492"/>
      <c r="O2" s="492"/>
      <c r="P2" s="492"/>
      <c r="Q2" s="492"/>
    </row>
    <row r="3" spans="1:20">
      <c r="A3" s="492" t="s">
        <v>7</v>
      </c>
      <c r="B3" s="492"/>
      <c r="C3" s="492"/>
      <c r="D3" s="492"/>
      <c r="E3" s="492"/>
      <c r="F3" s="492"/>
      <c r="G3" s="492"/>
      <c r="H3" s="492"/>
      <c r="I3" s="492"/>
      <c r="J3" s="492"/>
      <c r="K3" s="492"/>
      <c r="L3" s="492"/>
      <c r="M3" s="492"/>
      <c r="N3" s="492"/>
      <c r="O3" s="492"/>
      <c r="P3" s="492"/>
      <c r="Q3" s="492"/>
    </row>
    <row r="4" spans="1:20">
      <c r="A4" s="492" t="s">
        <v>8</v>
      </c>
      <c r="B4" s="492"/>
      <c r="C4" s="492"/>
      <c r="D4" s="492"/>
      <c r="E4" s="492"/>
      <c r="F4" s="492"/>
      <c r="G4" s="492"/>
      <c r="H4" s="492"/>
      <c r="I4" s="492"/>
      <c r="J4" s="492"/>
      <c r="K4" s="492"/>
      <c r="L4" s="492"/>
      <c r="M4" s="492"/>
      <c r="N4" s="492"/>
      <c r="O4" s="492"/>
      <c r="P4" s="492"/>
      <c r="Q4" s="492"/>
    </row>
    <row r="5" spans="1:20">
      <c r="A5" s="492" t="s">
        <v>189</v>
      </c>
      <c r="B5" s="492"/>
      <c r="C5" s="492"/>
      <c r="D5" s="492"/>
      <c r="E5" s="492"/>
      <c r="F5" s="492"/>
      <c r="G5" s="492"/>
      <c r="H5" s="492"/>
      <c r="I5" s="492"/>
      <c r="J5" s="492"/>
      <c r="K5" s="492"/>
      <c r="L5" s="492"/>
      <c r="M5" s="492"/>
      <c r="N5" s="492"/>
      <c r="O5" s="492"/>
      <c r="P5" s="492"/>
      <c r="Q5" s="492"/>
    </row>
    <row r="6" spans="1:20">
      <c r="A6" s="231"/>
      <c r="B6" s="231"/>
      <c r="C6" s="231"/>
      <c r="D6" s="231"/>
      <c r="E6" s="231"/>
      <c r="F6" s="231"/>
      <c r="G6" s="231"/>
      <c r="H6" s="231"/>
      <c r="I6" s="231"/>
      <c r="J6" s="231"/>
      <c r="K6" s="231"/>
      <c r="L6" s="231"/>
      <c r="M6" s="231"/>
      <c r="N6" s="231"/>
      <c r="O6" s="231"/>
      <c r="P6" s="231"/>
      <c r="Q6" s="231"/>
    </row>
    <row r="7" spans="1:20">
      <c r="A7" s="231"/>
      <c r="B7" s="231"/>
      <c r="C7" s="231"/>
      <c r="D7" s="231"/>
      <c r="E7" s="231"/>
      <c r="F7" s="231"/>
      <c r="G7" s="231"/>
      <c r="H7" s="231"/>
      <c r="I7" s="231"/>
      <c r="J7" s="231"/>
      <c r="K7" s="231"/>
      <c r="L7" s="231"/>
      <c r="M7" s="231"/>
      <c r="N7" s="231"/>
      <c r="O7" s="231"/>
      <c r="P7" s="231"/>
      <c r="Q7" s="231"/>
    </row>
    <row r="8" spans="1:20">
      <c r="A8" s="231"/>
      <c r="B8" s="231"/>
      <c r="C8" s="249" t="s">
        <v>9</v>
      </c>
      <c r="D8" s="250"/>
      <c r="E8" s="249" t="s">
        <v>10</v>
      </c>
      <c r="F8" s="250"/>
      <c r="G8" s="249" t="s">
        <v>11</v>
      </c>
      <c r="H8" s="250"/>
      <c r="I8" s="249" t="s">
        <v>12</v>
      </c>
      <c r="J8" s="250"/>
      <c r="K8" s="249" t="s">
        <v>13</v>
      </c>
      <c r="L8" s="250"/>
      <c r="M8" s="249" t="s">
        <v>14</v>
      </c>
      <c r="N8" s="250"/>
      <c r="O8" s="249" t="s">
        <v>26</v>
      </c>
      <c r="P8" s="251"/>
      <c r="Q8" s="249" t="s">
        <v>16</v>
      </c>
    </row>
    <row r="9" spans="1:20">
      <c r="A9" s="238" t="s">
        <v>31</v>
      </c>
      <c r="B9" s="231"/>
      <c r="C9" s="231" t="s">
        <v>17</v>
      </c>
      <c r="D9" s="231"/>
      <c r="E9" s="231" t="s">
        <v>17</v>
      </c>
      <c r="F9" s="231"/>
      <c r="G9" s="231" t="s">
        <v>17</v>
      </c>
      <c r="H9" s="231"/>
      <c r="I9" s="231" t="s">
        <v>17</v>
      </c>
      <c r="J9" s="231"/>
      <c r="K9" s="231" t="s">
        <v>17</v>
      </c>
      <c r="L9" s="231"/>
      <c r="M9" s="231" t="s">
        <v>17</v>
      </c>
      <c r="N9" s="231"/>
      <c r="O9" s="231" t="s">
        <v>17</v>
      </c>
      <c r="P9" s="231"/>
      <c r="Q9" s="231"/>
    </row>
    <row r="10" spans="1:20">
      <c r="A10" s="233" t="str">
        <f>"JUNE 2016"</f>
        <v>JUNE 2016</v>
      </c>
      <c r="B10" s="234"/>
      <c r="C10" s="234">
        <f>'FY12-FY17 Collections'!B74</f>
        <v>137686.41</v>
      </c>
      <c r="D10" s="234"/>
      <c r="E10" s="234">
        <f>'FY12-FY17 Collections'!C74</f>
        <v>54413.09</v>
      </c>
      <c r="F10" s="234"/>
      <c r="G10" s="234">
        <f>'FY12-FY17 Collections'!D74</f>
        <v>326020.76</v>
      </c>
      <c r="H10" s="234"/>
      <c r="I10" s="234">
        <f>'FY12-FY17 Collections'!E74</f>
        <v>70096.2</v>
      </c>
      <c r="J10" s="234"/>
      <c r="K10" s="234">
        <f>'FY12-FY17 Collections'!F74</f>
        <v>59035.7</v>
      </c>
      <c r="L10" s="234"/>
      <c r="M10" s="234">
        <f>'FY12-FY17 Collections'!G74</f>
        <v>106726.46</v>
      </c>
      <c r="N10" s="234"/>
      <c r="O10" s="234">
        <f>'FY12-FY17 Collections'!H74</f>
        <v>36612.050000000003</v>
      </c>
      <c r="P10" s="234"/>
      <c r="Q10" s="234">
        <f>SUM(C10:P10)</f>
        <v>790590.66999999993</v>
      </c>
      <c r="R10" s="42" t="s">
        <v>17</v>
      </c>
      <c r="S10" s="42"/>
      <c r="T10" s="42"/>
    </row>
    <row r="11" spans="1:20">
      <c r="A11" s="233"/>
      <c r="B11" s="234"/>
      <c r="C11" s="234"/>
      <c r="D11" s="234"/>
      <c r="E11" s="234"/>
      <c r="F11" s="234"/>
      <c r="G11" s="234"/>
      <c r="H11" s="234"/>
      <c r="I11" s="234"/>
      <c r="J11" s="234"/>
      <c r="K11" s="234"/>
      <c r="L11" s="234"/>
      <c r="M11" s="234"/>
      <c r="N11" s="234"/>
      <c r="O11" s="234"/>
      <c r="P11" s="234"/>
      <c r="Q11" s="234"/>
      <c r="R11" s="42"/>
      <c r="S11" s="42"/>
      <c r="T11" s="42"/>
    </row>
    <row r="12" spans="1:20">
      <c r="A12" s="235" t="s">
        <v>192</v>
      </c>
      <c r="B12" s="234"/>
      <c r="C12" s="234">
        <f>'Monthly Collections'!B19</f>
        <v>146591.38</v>
      </c>
      <c r="D12" s="234"/>
      <c r="E12" s="234">
        <f>'Monthly Collections'!C19</f>
        <v>58149.99</v>
      </c>
      <c r="F12" s="234"/>
      <c r="G12" s="234">
        <f>'Monthly Collections'!D19</f>
        <v>355473.68</v>
      </c>
      <c r="H12" s="234"/>
      <c r="I12" s="234">
        <f>'Monthly Collections'!E19</f>
        <v>78227.460000000006</v>
      </c>
      <c r="J12" s="234"/>
      <c r="K12" s="234">
        <f>'Monthly Collections'!F19</f>
        <v>59358.98</v>
      </c>
      <c r="L12" s="234"/>
      <c r="M12" s="234">
        <f>'Monthly Collections'!G19</f>
        <v>122271.59</v>
      </c>
      <c r="N12" s="234"/>
      <c r="O12" s="234">
        <f>'Monthly Collections'!H19</f>
        <v>35151.65</v>
      </c>
      <c r="P12" s="234"/>
      <c r="Q12" s="234">
        <f>SUM(C12:P12)</f>
        <v>855224.73</v>
      </c>
      <c r="R12" s="42"/>
      <c r="S12" s="42"/>
      <c r="T12" s="42"/>
    </row>
    <row r="13" spans="1:20">
      <c r="A13" s="460"/>
      <c r="B13" s="234"/>
      <c r="C13" s="234"/>
      <c r="D13" s="234"/>
      <c r="E13" s="234"/>
      <c r="F13" s="234"/>
      <c r="G13" s="234"/>
      <c r="H13" s="234"/>
      <c r="I13" s="234"/>
      <c r="J13" s="234"/>
      <c r="K13" s="234"/>
      <c r="L13" s="234"/>
      <c r="M13" s="234"/>
      <c r="N13" s="234"/>
      <c r="O13" s="234"/>
      <c r="P13" s="234"/>
      <c r="Q13" s="234"/>
      <c r="R13" s="42"/>
      <c r="S13" s="42"/>
      <c r="T13" s="42"/>
    </row>
    <row r="14" spans="1:20">
      <c r="A14" s="239" t="str">
        <f>"JUNE 2017 % INCREASE OVER/"</f>
        <v>JUNE 2017 % INCREASE OVER/</v>
      </c>
      <c r="B14" s="232"/>
      <c r="C14" s="244">
        <f>(C12-C10)/C10</f>
        <v>6.467573669761599E-2</v>
      </c>
      <c r="D14" s="244"/>
      <c r="E14" s="244">
        <f t="shared" ref="E14:Q14" si="0">(E12-E10)/E10</f>
        <v>6.8676489425614343E-2</v>
      </c>
      <c r="F14" s="244"/>
      <c r="G14" s="244">
        <f t="shared" si="0"/>
        <v>9.0340627388268105E-2</v>
      </c>
      <c r="H14" s="244"/>
      <c r="I14" s="244">
        <f t="shared" si="0"/>
        <v>0.11600143802374464</v>
      </c>
      <c r="J14" s="244"/>
      <c r="K14" s="244">
        <f t="shared" si="0"/>
        <v>5.4760085846361798E-3</v>
      </c>
      <c r="L14" s="244"/>
      <c r="M14" s="244">
        <f t="shared" si="0"/>
        <v>0.14565394561011383</v>
      </c>
      <c r="N14" s="244"/>
      <c r="O14" s="244">
        <f t="shared" si="0"/>
        <v>-3.9888506652864329E-2</v>
      </c>
      <c r="P14" s="244"/>
      <c r="Q14" s="244">
        <f t="shared" si="0"/>
        <v>8.1754139597928807E-2</v>
      </c>
      <c r="R14" s="41"/>
      <c r="S14" s="41"/>
      <c r="T14" s="41"/>
    </row>
    <row r="15" spans="1:20">
      <c r="A15" s="238" t="s">
        <v>193</v>
      </c>
      <c r="B15" s="231"/>
      <c r="C15" s="231"/>
      <c r="D15" s="231"/>
      <c r="E15" s="231"/>
      <c r="F15" s="231"/>
      <c r="G15" s="231"/>
      <c r="H15" s="231"/>
      <c r="I15" s="231"/>
      <c r="J15" s="231"/>
      <c r="K15" s="231"/>
      <c r="L15" s="231"/>
      <c r="M15" s="231"/>
      <c r="N15" s="231"/>
      <c r="O15" s="231"/>
      <c r="P15" s="231"/>
      <c r="Q15" s="231"/>
    </row>
    <row r="16" spans="1:20">
      <c r="A16" s="232"/>
      <c r="B16" s="231"/>
      <c r="C16" s="231"/>
      <c r="D16" s="231"/>
      <c r="E16" s="231"/>
      <c r="F16" s="231"/>
      <c r="G16" s="231"/>
      <c r="H16" s="231"/>
      <c r="I16" s="231"/>
      <c r="J16" s="231"/>
      <c r="K16" s="231"/>
      <c r="L16" s="231"/>
      <c r="M16" s="231"/>
      <c r="N16" s="231"/>
      <c r="O16" s="231"/>
      <c r="P16" s="231"/>
      <c r="Q16" s="231"/>
    </row>
    <row r="17" spans="1:20" ht="15" thickBot="1">
      <c r="A17" s="245"/>
      <c r="B17" s="246"/>
      <c r="C17" s="246"/>
      <c r="D17" s="246"/>
      <c r="E17" s="246"/>
      <c r="F17" s="246"/>
      <c r="G17" s="246"/>
      <c r="H17" s="246"/>
      <c r="I17" s="246"/>
      <c r="J17" s="246"/>
      <c r="K17" s="246"/>
      <c r="L17" s="246"/>
      <c r="M17" s="246"/>
      <c r="N17" s="246"/>
      <c r="O17" s="246"/>
      <c r="P17" s="246"/>
      <c r="Q17" s="246"/>
    </row>
    <row r="18" spans="1:20" ht="15" thickTop="1">
      <c r="A18" s="238" t="s">
        <v>32</v>
      </c>
      <c r="B18" s="231"/>
      <c r="C18" s="231"/>
      <c r="D18" s="231"/>
      <c r="E18" s="231"/>
      <c r="F18" s="231"/>
      <c r="G18" s="231"/>
      <c r="H18" s="231"/>
      <c r="I18" s="231"/>
      <c r="J18" s="231"/>
      <c r="K18" s="231"/>
      <c r="L18" s="231"/>
      <c r="M18" s="231"/>
      <c r="N18" s="231"/>
      <c r="O18" s="231"/>
      <c r="P18" s="231"/>
      <c r="Q18" s="231"/>
    </row>
    <row r="19" spans="1:20">
      <c r="A19" s="233" t="str">
        <f>"JULY 2015 - JUNE 2016"</f>
        <v>JULY 2015 - JUNE 2016</v>
      </c>
      <c r="B19" s="234"/>
      <c r="C19" s="234">
        <f>'FY12-FY17 Collections'!B75</f>
        <v>1956207.2499999998</v>
      </c>
      <c r="D19" s="234"/>
      <c r="E19" s="234">
        <f>'FY12-FY17 Collections'!C75</f>
        <v>568881.38</v>
      </c>
      <c r="F19" s="234"/>
      <c r="G19" s="234">
        <f>'FY12-FY17 Collections'!D75</f>
        <v>3749759.459999999</v>
      </c>
      <c r="H19" s="234"/>
      <c r="I19" s="234">
        <f>'FY12-FY17 Collections'!E75</f>
        <v>747902.55999999994</v>
      </c>
      <c r="J19" s="234"/>
      <c r="K19" s="234">
        <f>'FY12-FY17 Collections'!F75</f>
        <v>683574.64999999991</v>
      </c>
      <c r="L19" s="234"/>
      <c r="M19" s="234">
        <f>'FY12-FY17 Collections'!G75</f>
        <v>1347396.3299999998</v>
      </c>
      <c r="N19" s="234"/>
      <c r="O19" s="234">
        <f>'FY12-FY17 Collections'!H75</f>
        <v>893765.73999999987</v>
      </c>
      <c r="P19" s="234"/>
      <c r="Q19" s="234">
        <f>SUM(C19:P19)</f>
        <v>9947487.3699999992</v>
      </c>
      <c r="R19" s="43"/>
      <c r="S19" s="42"/>
      <c r="T19" s="42"/>
    </row>
    <row r="20" spans="1:20">
      <c r="A20" s="233"/>
      <c r="B20" s="234"/>
      <c r="C20" s="234"/>
      <c r="D20" s="234"/>
      <c r="E20" s="234"/>
      <c r="F20" s="234"/>
      <c r="G20" s="234"/>
      <c r="H20" s="234"/>
      <c r="I20" s="234"/>
      <c r="J20" s="234"/>
      <c r="K20" s="234"/>
      <c r="L20" s="234"/>
      <c r="M20" s="234"/>
      <c r="N20" s="234"/>
      <c r="O20" s="234"/>
      <c r="P20" s="234"/>
      <c r="Q20" s="234"/>
      <c r="R20" s="43"/>
      <c r="S20" s="42"/>
      <c r="T20" s="42"/>
    </row>
    <row r="21" spans="1:20">
      <c r="A21" s="233" t="s">
        <v>195</v>
      </c>
      <c r="B21" s="234"/>
      <c r="C21" s="234">
        <f>'Monthly Collections'!B21</f>
        <v>2071290.73</v>
      </c>
      <c r="D21" s="234"/>
      <c r="E21" s="234">
        <f>'Monthly Collections'!C21</f>
        <v>607325.30000000005</v>
      </c>
      <c r="F21" s="234"/>
      <c r="G21" s="234">
        <f>'Monthly Collections'!D21</f>
        <v>4247363.2699999996</v>
      </c>
      <c r="H21" s="234"/>
      <c r="I21" s="234">
        <f>'Monthly Collections'!E21</f>
        <v>828732.96</v>
      </c>
      <c r="J21" s="234"/>
      <c r="K21" s="234">
        <f>'Monthly Collections'!F21</f>
        <v>735435.21</v>
      </c>
      <c r="L21" s="234"/>
      <c r="M21" s="234">
        <f>'Monthly Collections'!G21</f>
        <v>1529808.41</v>
      </c>
      <c r="N21" s="234"/>
      <c r="O21" s="234">
        <f>'Monthly Collections'!H21</f>
        <v>986386.59000000008</v>
      </c>
      <c r="P21" s="234"/>
      <c r="Q21" s="234">
        <f>SUM(C21:P21)</f>
        <v>11006342.469999999</v>
      </c>
      <c r="R21" s="43"/>
      <c r="S21" s="42"/>
      <c r="T21" s="42"/>
    </row>
    <row r="22" spans="1:20">
      <c r="A22" s="231"/>
      <c r="B22" s="231"/>
      <c r="C22" s="231"/>
      <c r="D22" s="231"/>
      <c r="E22" s="231"/>
      <c r="F22" s="231"/>
      <c r="G22" s="231"/>
      <c r="H22" s="231"/>
      <c r="I22" s="231"/>
      <c r="J22" s="231"/>
      <c r="K22" s="231"/>
      <c r="L22" s="231"/>
      <c r="M22" s="231"/>
      <c r="N22" s="231"/>
      <c r="O22" s="231"/>
      <c r="P22" s="231"/>
      <c r="Q22" s="231"/>
    </row>
    <row r="23" spans="1:20">
      <c r="A23" s="239" t="s">
        <v>194</v>
      </c>
      <c r="B23" s="240"/>
      <c r="C23" s="244">
        <f>(C21-C19)/C19</f>
        <v>5.8829901586347884E-2</v>
      </c>
      <c r="D23" s="244"/>
      <c r="E23" s="244">
        <f t="shared" ref="E23:Q23" si="1">(E21-E19)/E19</f>
        <v>6.7578095103060051E-2</v>
      </c>
      <c r="F23" s="244"/>
      <c r="G23" s="244">
        <f t="shared" si="1"/>
        <v>0.1327028614256768</v>
      </c>
      <c r="H23" s="244"/>
      <c r="I23" s="244">
        <f t="shared" si="1"/>
        <v>0.10807611087733145</v>
      </c>
      <c r="J23" s="244"/>
      <c r="K23" s="244">
        <f t="shared" si="1"/>
        <v>7.5866710387812161E-2</v>
      </c>
      <c r="L23" s="244"/>
      <c r="M23" s="244">
        <f t="shared" si="1"/>
        <v>0.1353811613840451</v>
      </c>
      <c r="N23" s="244"/>
      <c r="O23" s="244">
        <f t="shared" si="1"/>
        <v>0.10362989523406908</v>
      </c>
      <c r="P23" s="244"/>
      <c r="Q23" s="244">
        <f t="shared" si="1"/>
        <v>0.1064444779486058</v>
      </c>
      <c r="R23" s="41"/>
      <c r="S23" s="41"/>
      <c r="T23" s="41"/>
    </row>
    <row r="24" spans="1:20">
      <c r="A24" s="239"/>
      <c r="B24" s="240"/>
      <c r="C24" s="240"/>
      <c r="D24" s="240"/>
      <c r="E24" s="240"/>
      <c r="F24" s="240"/>
      <c r="G24" s="240"/>
      <c r="H24" s="240"/>
      <c r="I24" s="240"/>
      <c r="J24" s="240"/>
      <c r="K24" s="240"/>
      <c r="L24" s="240"/>
      <c r="M24" s="240"/>
      <c r="N24" s="240"/>
      <c r="O24" s="240"/>
      <c r="P24" s="240"/>
      <c r="Q24" s="240"/>
      <c r="R24" s="41"/>
      <c r="S24" s="41"/>
      <c r="T24" s="41"/>
    </row>
    <row r="25" spans="1:20" ht="15" thickBot="1">
      <c r="A25" s="247"/>
      <c r="B25" s="248"/>
      <c r="C25" s="248"/>
      <c r="D25" s="248"/>
      <c r="E25" s="248"/>
      <c r="F25" s="248"/>
      <c r="G25" s="248"/>
      <c r="H25" s="248"/>
      <c r="I25" s="248"/>
      <c r="J25" s="248"/>
      <c r="K25" s="248"/>
      <c r="L25" s="248"/>
      <c r="M25" s="248"/>
      <c r="N25" s="248"/>
      <c r="O25" s="248"/>
      <c r="P25" s="248"/>
      <c r="Q25" s="248"/>
    </row>
    <row r="26" spans="1:20" ht="15" thickTop="1">
      <c r="A26" s="238" t="s">
        <v>33</v>
      </c>
      <c r="B26" s="231"/>
      <c r="C26" s="231"/>
      <c r="D26" s="231"/>
      <c r="E26" s="231"/>
      <c r="F26" s="231"/>
      <c r="G26" s="231"/>
      <c r="H26" s="231"/>
      <c r="I26" s="231"/>
      <c r="J26" s="231"/>
      <c r="K26" s="231"/>
      <c r="L26" s="231"/>
      <c r="M26" s="231"/>
      <c r="N26" s="231"/>
      <c r="O26" s="231"/>
      <c r="P26" s="231"/>
      <c r="Q26" s="231"/>
    </row>
    <row r="27" spans="1:20">
      <c r="A27" s="236" t="s">
        <v>196</v>
      </c>
      <c r="B27" s="234"/>
      <c r="C27" s="234">
        <f>SUM((C19*7%)+C19)</f>
        <v>2093141.7574999998</v>
      </c>
      <c r="D27" s="234"/>
      <c r="E27" s="234">
        <f>SUM((E19*7%)+E19)</f>
        <v>608703.07660000003</v>
      </c>
      <c r="F27" s="234"/>
      <c r="G27" s="234">
        <f>SUM((G19*7%)+G19)</f>
        <v>4012242.6221999992</v>
      </c>
      <c r="H27" s="234"/>
      <c r="I27" s="234">
        <f>SUM((I19*7%)+I19)</f>
        <v>800255.73919999995</v>
      </c>
      <c r="J27" s="234"/>
      <c r="K27" s="234">
        <f>SUM((K19*7%)+K19)</f>
        <v>731424.87549999985</v>
      </c>
      <c r="L27" s="234"/>
      <c r="M27" s="234">
        <f>SUM((M19*7%)+M19)</f>
        <v>1441714.0730999999</v>
      </c>
      <c r="N27" s="234"/>
      <c r="O27" s="234">
        <f>SUM((O19*7%)+O19)</f>
        <v>956329.34179999982</v>
      </c>
      <c r="P27" s="234"/>
      <c r="Q27" s="234">
        <f>SUM((Q19*7%)+Q19)</f>
        <v>10643811.4859</v>
      </c>
      <c r="R27" s="42"/>
      <c r="S27" s="42"/>
      <c r="T27" s="42"/>
    </row>
    <row r="28" spans="1:20">
      <c r="A28" s="236"/>
      <c r="B28" s="234"/>
      <c r="C28" s="234"/>
      <c r="D28" s="234"/>
      <c r="E28" s="234"/>
      <c r="F28" s="234"/>
      <c r="G28" s="234"/>
      <c r="H28" s="234"/>
      <c r="I28" s="234"/>
      <c r="J28" s="234"/>
      <c r="K28" s="234"/>
      <c r="L28" s="234"/>
      <c r="M28" s="234"/>
      <c r="N28" s="234"/>
      <c r="O28" s="234"/>
      <c r="P28" s="234"/>
      <c r="Q28" s="234"/>
      <c r="R28" s="42"/>
      <c r="S28" s="42"/>
      <c r="T28" s="42"/>
    </row>
    <row r="29" spans="1:20">
      <c r="A29" s="236" t="s">
        <v>197</v>
      </c>
      <c r="B29" s="234"/>
      <c r="C29" s="234">
        <f>C21</f>
        <v>2071290.73</v>
      </c>
      <c r="D29" s="234"/>
      <c r="E29" s="234">
        <f>E21</f>
        <v>607325.30000000005</v>
      </c>
      <c r="F29" s="234"/>
      <c r="G29" s="234">
        <f>G21</f>
        <v>4247363.2699999996</v>
      </c>
      <c r="H29" s="234"/>
      <c r="I29" s="234">
        <f>I21</f>
        <v>828732.96</v>
      </c>
      <c r="J29" s="234"/>
      <c r="K29" s="234">
        <f>K21</f>
        <v>735435.21</v>
      </c>
      <c r="L29" s="234"/>
      <c r="M29" s="234">
        <f>M21</f>
        <v>1529808.41</v>
      </c>
      <c r="N29" s="234"/>
      <c r="O29" s="234">
        <f>O21</f>
        <v>986386.59000000008</v>
      </c>
      <c r="P29" s="234"/>
      <c r="Q29" s="234">
        <f>SUM(C29:P29)</f>
        <v>11006342.469999999</v>
      </c>
      <c r="R29" s="42"/>
      <c r="S29" s="42"/>
      <c r="T29" s="42"/>
    </row>
    <row r="30" spans="1:20">
      <c r="A30" s="236" t="s">
        <v>17</v>
      </c>
      <c r="B30" s="241"/>
      <c r="C30" s="234"/>
      <c r="D30" s="234"/>
      <c r="E30" s="234"/>
      <c r="F30" s="234"/>
      <c r="G30" s="234"/>
      <c r="H30" s="234"/>
      <c r="I30" s="234"/>
      <c r="J30" s="234"/>
      <c r="K30" s="234"/>
      <c r="L30" s="234"/>
      <c r="M30" s="234"/>
      <c r="N30" s="234"/>
      <c r="O30" s="234"/>
      <c r="P30" s="234"/>
      <c r="Q30" s="234"/>
      <c r="R30" s="42"/>
      <c r="S30" s="44"/>
      <c r="T30" s="44"/>
    </row>
    <row r="31" spans="1:20">
      <c r="A31" s="242" t="s">
        <v>34</v>
      </c>
      <c r="B31" s="231"/>
      <c r="C31" s="243">
        <f>C29-C27</f>
        <v>-21851.027499999851</v>
      </c>
      <c r="D31" s="243"/>
      <c r="E31" s="243">
        <f t="shared" ref="E31:Q31" si="2">E29-E27</f>
        <v>-1377.7765999999829</v>
      </c>
      <c r="F31" s="243"/>
      <c r="G31" s="243">
        <f t="shared" si="2"/>
        <v>235120.64780000038</v>
      </c>
      <c r="H31" s="243"/>
      <c r="I31" s="243">
        <f t="shared" si="2"/>
        <v>28477.22080000001</v>
      </c>
      <c r="J31" s="243"/>
      <c r="K31" s="243">
        <f t="shared" si="2"/>
        <v>4010.3345000001136</v>
      </c>
      <c r="L31" s="243"/>
      <c r="M31" s="243">
        <f t="shared" si="2"/>
        <v>88094.336899999995</v>
      </c>
      <c r="N31" s="243"/>
      <c r="O31" s="243">
        <f t="shared" si="2"/>
        <v>30057.248200000264</v>
      </c>
      <c r="P31" s="243"/>
      <c r="Q31" s="243">
        <f t="shared" si="2"/>
        <v>362530.98409999907</v>
      </c>
      <c r="R31" s="44"/>
    </row>
    <row r="32" spans="1:20">
      <c r="A32" s="239" t="s">
        <v>35</v>
      </c>
      <c r="B32" s="231"/>
      <c r="C32" s="231"/>
      <c r="D32" s="231"/>
      <c r="E32" s="231"/>
      <c r="F32" s="231"/>
      <c r="G32" s="231"/>
      <c r="H32" s="231"/>
      <c r="I32" s="231"/>
      <c r="J32" s="231"/>
      <c r="K32" s="231"/>
      <c r="L32" s="231"/>
      <c r="M32" s="231"/>
      <c r="N32" s="231"/>
      <c r="O32" s="231"/>
      <c r="P32" s="231"/>
      <c r="Q32" s="231"/>
    </row>
    <row r="33" spans="1:17">
      <c r="A33" s="231"/>
      <c r="B33" s="231"/>
      <c r="C33" s="240"/>
      <c r="D33" s="231"/>
      <c r="E33" s="240"/>
      <c r="F33" s="231"/>
      <c r="G33" s="240"/>
      <c r="H33" s="231"/>
      <c r="I33" s="240"/>
      <c r="J33" s="231"/>
      <c r="K33" s="240"/>
      <c r="L33" s="231"/>
      <c r="M33" s="240"/>
      <c r="N33" s="231"/>
      <c r="O33" s="240"/>
      <c r="P33" s="231"/>
      <c r="Q33" s="240"/>
    </row>
    <row r="34" spans="1:17">
      <c r="A34" s="231"/>
      <c r="B34" s="231"/>
      <c r="C34" s="231"/>
      <c r="D34" s="231"/>
      <c r="E34" s="231"/>
      <c r="F34" s="231"/>
      <c r="G34" s="231"/>
      <c r="H34" s="231"/>
      <c r="I34" s="231"/>
      <c r="J34" s="231"/>
      <c r="K34" s="231"/>
      <c r="L34" s="231"/>
      <c r="M34" s="231"/>
      <c r="N34" s="231"/>
      <c r="O34" s="231"/>
      <c r="P34" s="231"/>
      <c r="Q34" s="231"/>
    </row>
    <row r="35" spans="1:17">
      <c r="A35" s="237" t="s">
        <v>117</v>
      </c>
      <c r="B35" s="231"/>
      <c r="C35" s="231"/>
      <c r="D35" s="231"/>
      <c r="E35" s="237"/>
      <c r="F35" s="231"/>
      <c r="G35" s="231"/>
      <c r="H35" s="231"/>
      <c r="I35" s="231"/>
      <c r="J35" s="231"/>
      <c r="K35" s="231"/>
      <c r="L35" s="231"/>
      <c r="M35" s="231"/>
      <c r="N35" s="231"/>
      <c r="O35" s="231"/>
      <c r="P35" s="231"/>
      <c r="Q35" s="231"/>
    </row>
    <row r="36" spans="1:17">
      <c r="A36" s="231"/>
      <c r="B36" s="231"/>
      <c r="C36" s="231"/>
      <c r="D36" s="231"/>
      <c r="E36" s="231"/>
      <c r="F36" s="231"/>
      <c r="G36" s="231"/>
      <c r="H36" s="231"/>
      <c r="I36" s="231"/>
      <c r="J36" s="231"/>
      <c r="K36" s="231"/>
      <c r="L36" s="231"/>
      <c r="M36" s="231"/>
      <c r="N36" s="231"/>
      <c r="O36" s="231"/>
      <c r="P36" s="231"/>
      <c r="Q36" s="231"/>
    </row>
    <row r="37" spans="1:17">
      <c r="A37" s="231"/>
      <c r="B37" s="231"/>
      <c r="C37" s="231"/>
      <c r="D37" s="231"/>
      <c r="E37" s="231"/>
      <c r="F37" s="231"/>
      <c r="G37" s="231"/>
      <c r="H37" s="231"/>
      <c r="I37" s="231"/>
      <c r="J37" s="231"/>
      <c r="K37" s="231"/>
      <c r="L37" s="231"/>
      <c r="M37" s="231"/>
      <c r="N37" s="231"/>
      <c r="O37" s="231"/>
      <c r="P37" s="231"/>
      <c r="Q37" s="231"/>
    </row>
    <row r="38" spans="1:17">
      <c r="A38" s="231"/>
      <c r="B38" s="231"/>
      <c r="C38" s="231"/>
      <c r="D38" s="231"/>
      <c r="E38" s="231"/>
      <c r="F38" s="231"/>
      <c r="G38" s="231"/>
      <c r="H38" s="231"/>
      <c r="I38" s="231"/>
      <c r="J38" s="231"/>
      <c r="K38" s="231"/>
      <c r="L38" s="231"/>
      <c r="M38" s="231"/>
      <c r="N38" s="231"/>
      <c r="O38" s="231"/>
      <c r="P38" s="231"/>
      <c r="Q38" s="231"/>
    </row>
    <row r="39" spans="1:17">
      <c r="A39" s="231"/>
      <c r="B39" s="231"/>
      <c r="C39" s="231"/>
      <c r="D39" s="231"/>
      <c r="E39" s="231"/>
      <c r="F39" s="231"/>
      <c r="G39" s="231"/>
      <c r="H39" s="231"/>
      <c r="I39" s="231"/>
      <c r="J39" s="231"/>
      <c r="K39" s="231"/>
      <c r="L39" s="231"/>
      <c r="M39" s="231"/>
      <c r="N39" s="231"/>
      <c r="O39" s="231"/>
      <c r="P39" s="231"/>
      <c r="Q39" s="231"/>
    </row>
  </sheetData>
  <mergeCells count="4">
    <mergeCell ref="A2:Q2"/>
    <mergeCell ref="A3:Q3"/>
    <mergeCell ref="A4:Q4"/>
    <mergeCell ref="A5:Q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Overall Coll %</vt:lpstr>
      <vt:lpstr>Monthly Collections</vt:lpstr>
      <vt:lpstr>FY12-FY17 Collections</vt:lpstr>
      <vt:lpstr>Sales By Counties</vt:lpstr>
      <vt:lpstr>% Collection by Region</vt:lpstr>
      <vt:lpstr>'Overall Coll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Green</dc:creator>
  <cp:lastModifiedBy>Megan Hill</cp:lastModifiedBy>
  <cp:lastPrinted>2017-01-05T15:21:07Z</cp:lastPrinted>
  <dcterms:created xsi:type="dcterms:W3CDTF">2016-03-30T20:20:43Z</dcterms:created>
  <dcterms:modified xsi:type="dcterms:W3CDTF">2017-07-18T21:46:32Z</dcterms:modified>
</cp:coreProperties>
</file>