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M:\Linda\ITC REPORT\"/>
    </mc:Choice>
  </mc:AlternateContent>
  <xr:revisionPtr revIDLastSave="0" documentId="10_ncr:100000_{BBA9A55D-A2B2-4F94-B2E5-357571BB1CEE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Overall Coll %" sheetId="4" r:id="rId1"/>
  </sheets>
  <definedNames>
    <definedName name="_xlnm.Print_Area" localSheetId="0">'Overall Coll %'!$A$1:$I$38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K29" i="4"/>
  <c r="K27" i="4"/>
  <c r="K25" i="4"/>
  <c r="K23" i="4"/>
  <c r="K21" i="4"/>
  <c r="K19" i="4"/>
  <c r="K17" i="4"/>
  <c r="K15" i="4"/>
  <c r="K13" i="4"/>
  <c r="K11" i="4"/>
  <c r="K9" i="4"/>
  <c r="C35" i="4"/>
  <c r="C31" i="4"/>
  <c r="C33" i="4" s="1"/>
  <c r="C38" i="4" l="1"/>
  <c r="K38" i="4" s="1"/>
  <c r="G31" i="4" l="1"/>
  <c r="G29" i="4" l="1"/>
  <c r="G27" i="4" l="1"/>
  <c r="G25" i="4" l="1"/>
  <c r="E33" i="4" l="1"/>
  <c r="M31" i="4"/>
  <c r="M29" i="4"/>
  <c r="M27" i="4"/>
  <c r="M25" i="4"/>
  <c r="M23" i="4"/>
  <c r="G23" i="4"/>
  <c r="M21" i="4"/>
  <c r="G21" i="4"/>
  <c r="M19" i="4"/>
  <c r="G19" i="4"/>
  <c r="M17" i="4"/>
  <c r="G17" i="4"/>
  <c r="M15" i="4"/>
  <c r="G15" i="4"/>
  <c r="M13" i="4"/>
  <c r="G13" i="4"/>
  <c r="M11" i="4"/>
  <c r="G11" i="4"/>
  <c r="M9" i="4"/>
  <c r="G9" i="4"/>
  <c r="E38" i="4" l="1"/>
  <c r="I29" i="4"/>
  <c r="I27" i="4"/>
  <c r="I31" i="4"/>
  <c r="I11" i="4"/>
  <c r="I19" i="4"/>
  <c r="I25" i="4"/>
  <c r="I9" i="4"/>
  <c r="I17" i="4"/>
  <c r="I15" i="4"/>
  <c r="I23" i="4"/>
  <c r="I13" i="4"/>
  <c r="I21" i="4"/>
  <c r="M38" i="4" l="1"/>
</calcChain>
</file>

<file path=xl/sharedStrings.xml><?xml version="1.0" encoding="utf-8"?>
<sst xmlns="http://schemas.openxmlformats.org/spreadsheetml/2006/main" count="29" uniqueCount="29">
  <si>
    <t>IDAHO DEPARTMENT OF COMMERCE</t>
  </si>
  <si>
    <t>IDAHO TRAVEL COUNCIL</t>
  </si>
  <si>
    <t xml:space="preserve"> </t>
  </si>
  <si>
    <t xml:space="preserve">     </t>
  </si>
  <si>
    <t xml:space="preserve">         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</si>
  <si>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</si>
  <si>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</si>
  <si>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</si>
  <si>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</si>
  <si>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</si>
  <si>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</si>
  <si>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</si>
  <si>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</si>
  <si>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</si>
  <si>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</si>
  <si>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</si>
  <si>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</si>
  <si>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>GROSS COLLECTIONS</t>
  </si>
  <si>
    <t>LESS:  STC FEE</t>
  </si>
  <si>
    <t>TOTAL COLLECTIONS</t>
  </si>
  <si>
    <t>MONTH</t>
  </si>
  <si>
    <t xml:space="preserve"> FY18 ACTUAL RECEIPTS</t>
  </si>
  <si>
    <t>CUMULATIVE FY18 RECEIPTS</t>
  </si>
  <si>
    <t xml:space="preserve"> FY19 ACTUAL RECEIPTS</t>
  </si>
  <si>
    <t>FY18 % OVER/UNDER FY18</t>
  </si>
  <si>
    <t>NET % OVER/UNDER FY18</t>
  </si>
  <si>
    <t>CUMULATIVE FY19 RECEIPTS</t>
  </si>
  <si>
    <t>FY19 MONTHLY COLLECTION STATUS REPORT</t>
  </si>
  <si>
    <t>JULY 1, 2018 -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</si>
</sst>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0\ ;\(#,##0.00\)"/>
    <numFmt numFmtId="165" formatCode="&quot;$&quot;#,##0.00\);[Red]\(&quot;$&quot;#,##0.00\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7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8" fontId="2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7" fontId="5" fillId="0" borderId="0" xfId="0" applyNumberFormat="1" applyFont="1"/>
    <xf numFmtId="0" fontId="4" fillId="0" borderId="0" xfId="0" applyFont="1"/>
    <xf numFmtId="8" fontId="4" fillId="0" borderId="1" xfId="0" applyNumberFormat="1" applyFont="1" applyBorder="1"/>
    <xf numFmtId="4" fontId="5" fillId="0" borderId="0" xfId="0" applyNumberFormat="1" applyFont="1"/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164" fontId="4" fillId="0" borderId="7" xfId="0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left"/>
    </xf>
    <xf numFmtId="4" fontId="5" fillId="0" borderId="5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5" xfId="0" applyNumberFormat="1" applyFont="1" applyBorder="1"/>
    <xf numFmtId="0" fontId="4" fillId="0" borderId="0" xfId="0" applyFont="1" applyAlignment="1">
      <alignment horizontal="left"/>
    </xf>
    <xf numFmtId="7" fontId="4" fillId="0" borderId="0" xfId="0" applyNumberFormat="1" applyFont="1" applyFill="1"/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/>
    <xf numFmtId="43" fontId="5" fillId="3" borderId="3" xfId="1" applyFont="1" applyFill="1" applyBorder="1"/>
    <xf numFmtId="43" fontId="5" fillId="3" borderId="3" xfId="0" applyNumberFormat="1" applyFont="1" applyFill="1" applyBorder="1"/>
    <xf numFmtId="43" fontId="5" fillId="3" borderId="4" xfId="0" applyNumberFormat="1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/>
    <xf numFmtId="43" fontId="5" fillId="2" borderId="3" xfId="1" applyFont="1" applyFill="1" applyBorder="1"/>
    <xf numFmtId="43" fontId="5" fillId="2" borderId="3" xfId="0" applyNumberFormat="1" applyFont="1" applyFill="1" applyBorder="1"/>
    <xf numFmtId="43" fontId="5" fillId="2" borderId="4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5" fillId="3" borderId="4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FF"/>
      <color rgb="FFFF99CC"/>
      <color rgb="FFCCFF66"/>
      <color rgb="FFFFFFCC"/>
      <color rgb="FFCC99FF"/>
      <color rgb="FFFF9966"/>
      <color rgb="FF99CCFF"/>
      <color rgb="FFFFCCFF"/>
      <color rgb="FFF7A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workbookViewId="0">
      <selection activeCell="A5" sqref="A5"/>
    </sheetView>
  </sheetViews>
  <sheetFormatPr defaultRowHeight="15"/>
  <cols>
    <col min="1" max="1" width="25" customWidth="1"/>
    <col min="2" max="2" width="1.28515625" customWidth="1"/>
    <col min="3" max="3" width="15.85546875" customWidth="1"/>
    <col min="4" max="4" width="1.28515625" customWidth="1"/>
    <col min="5" max="5" width="15.85546875" customWidth="1"/>
    <col min="6" max="6" width="1.28515625" customWidth="1"/>
    <col min="7" max="7" width="15.85546875" style="49" customWidth="1"/>
    <col min="8" max="8" width="1.28515625" style="49" customWidth="1"/>
    <col min="9" max="9" width="15.85546875" style="49" customWidth="1"/>
    <col min="10" max="10" width="1.28515625" customWidth="1"/>
    <col min="11" max="11" width="15.85546875" customWidth="1"/>
    <col min="12" max="12" width="1.140625" customWidth="1"/>
    <col min="13" max="13" width="16.42578125" customWidth="1"/>
    <col min="14" max="14" width="9.42578125" customWidth="1"/>
  </cols>
  <sheetData>
    <row r="1" spans="1:15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0"/>
      <c r="O1" s="1"/>
    </row>
    <row r="2" spans="1:15" ht="15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0"/>
      <c r="O2" s="1"/>
    </row>
    <row r="3" spans="1:15" ht="15.7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0"/>
      <c r="O3" s="1"/>
    </row>
    <row r="4" spans="1:15" ht="15.75">
      <c r="A4" s="71" t="s">
        <v>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0"/>
      <c r="O4" s="1"/>
    </row>
    <row r="5" spans="1:15" ht="24" customHeight="1">
      <c r="A5" s="19"/>
      <c r="B5" s="8"/>
      <c r="C5" s="9" t="s">
        <v>3</v>
      </c>
      <c r="D5" s="8" t="s">
        <v>4</v>
      </c>
      <c r="E5" s="8"/>
      <c r="F5" s="8"/>
      <c r="G5" s="10"/>
      <c r="H5" s="10"/>
      <c r="I5" s="10"/>
      <c r="J5" s="2"/>
      <c r="K5" s="2"/>
      <c r="L5" s="2"/>
      <c r="M5" s="2"/>
      <c r="N5" s="2"/>
      <c r="O5" s="2"/>
    </row>
    <row r="6" spans="1:15" ht="6.75" customHeight="1" thickBot="1">
      <c r="A6" s="11"/>
      <c r="B6" s="8"/>
      <c r="C6" s="8"/>
      <c r="D6" s="8"/>
      <c r="E6" s="8"/>
      <c r="F6" s="8"/>
      <c r="G6" s="10"/>
      <c r="H6" s="10"/>
      <c r="I6" s="10"/>
      <c r="J6" s="2"/>
      <c r="K6" s="2"/>
      <c r="L6" s="2"/>
      <c r="M6" s="2"/>
      <c r="N6" s="2"/>
      <c r="O6" s="2"/>
    </row>
    <row r="7" spans="1:15" ht="44.25" customHeight="1" thickBot="1">
      <c r="A7" s="22" t="s">
        <v>20</v>
      </c>
      <c r="B7" s="23"/>
      <c r="C7" s="53" t="s">
        <v>21</v>
      </c>
      <c r="D7" s="23"/>
      <c r="E7" s="58" t="s">
        <v>23</v>
      </c>
      <c r="F7" s="23"/>
      <c r="G7" s="28" t="s">
        <v>24</v>
      </c>
      <c r="H7" s="25"/>
      <c r="I7" s="27" t="s">
        <v>25</v>
      </c>
      <c r="J7" s="26"/>
      <c r="K7" s="63" t="s">
        <v>22</v>
      </c>
      <c r="L7" s="24"/>
      <c r="M7" s="67" t="s">
        <v>26</v>
      </c>
      <c r="N7" s="17"/>
      <c r="O7" s="1"/>
    </row>
    <row r="8" spans="1:15">
      <c r="A8" s="11"/>
      <c r="B8" s="8"/>
      <c r="C8" s="54"/>
      <c r="D8" s="9"/>
      <c r="E8" s="59"/>
      <c r="F8" s="8"/>
      <c r="G8" s="33"/>
      <c r="H8" s="34"/>
      <c r="I8" s="35"/>
      <c r="J8" s="2"/>
      <c r="K8" s="64"/>
      <c r="L8" s="29"/>
      <c r="M8" s="68"/>
      <c r="N8" s="11"/>
      <c r="O8" s="2"/>
    </row>
    <row r="9" spans="1:15">
      <c r="A9" s="51" t="s">
        <v>5</v>
      </c>
      <c r="B9" s="12"/>
      <c r="C9" s="55">
        <v>1431232.38</v>
      </c>
      <c r="D9" s="9"/>
      <c r="E9" s="60">
        <v>1654877.89</v>
      </c>
      <c r="F9" s="8"/>
      <c r="G9" s="36">
        <f>(E9-C9)/C9</f>
        <v>0.15626079532940698</v>
      </c>
      <c r="H9" s="37"/>
      <c r="I9" s="38">
        <f>(M9-K9)/K9</f>
        <v>0.15626079532940698</v>
      </c>
      <c r="J9" s="2"/>
      <c r="K9" s="65">
        <f>SUM(C8:C9)</f>
        <v>1431232.38</v>
      </c>
      <c r="L9" s="30"/>
      <c r="M9" s="69">
        <f>SUM(E8:E9)</f>
        <v>1654877.89</v>
      </c>
      <c r="N9" s="16"/>
      <c r="O9" s="2"/>
    </row>
    <row r="10" spans="1:15">
      <c r="A10" s="14"/>
      <c r="B10" s="8"/>
      <c r="C10" s="55"/>
      <c r="D10" s="9"/>
      <c r="E10" s="60"/>
      <c r="F10" s="8"/>
      <c r="G10" s="39"/>
      <c r="H10" s="37"/>
      <c r="I10" s="38"/>
      <c r="J10" s="2"/>
      <c r="K10" s="65"/>
      <c r="L10" s="30"/>
      <c r="M10" s="69"/>
      <c r="N10" s="16"/>
      <c r="O10" s="2"/>
    </row>
    <row r="11" spans="1:15">
      <c r="A11" s="51" t="s">
        <v>6</v>
      </c>
      <c r="B11" s="12"/>
      <c r="C11" s="55">
        <v>1612870.46</v>
      </c>
      <c r="D11" s="9"/>
      <c r="E11" s="60">
        <v>1784752.64</v>
      </c>
      <c r="F11" s="8"/>
      <c r="G11" s="39">
        <f>(E11-C11)/C11</f>
        <v>0.10656911653028846</v>
      </c>
      <c r="H11" s="37"/>
      <c r="I11" s="38">
        <f>(M11-K11)/K11</f>
        <v>0.12993243355733669</v>
      </c>
      <c r="J11" s="2"/>
      <c r="K11" s="65">
        <f>SUM(C9:C11)</f>
        <v>3044102.84</v>
      </c>
      <c r="L11" s="30"/>
      <c r="M11" s="69">
        <f>SUM(E9:E11)</f>
        <v>3439630.53</v>
      </c>
      <c r="N11" s="16"/>
      <c r="O11" s="2"/>
    </row>
    <row r="12" spans="1:15">
      <c r="A12" s="14"/>
      <c r="B12" s="8"/>
      <c r="C12" s="55"/>
      <c r="D12" s="9"/>
      <c r="E12" s="60"/>
      <c r="F12" s="8"/>
      <c r="G12" s="39"/>
      <c r="H12" s="37"/>
      <c r="I12" s="38"/>
      <c r="J12" s="2"/>
      <c r="K12" s="65"/>
      <c r="L12" s="30"/>
      <c r="M12" s="69"/>
      <c r="N12" s="16"/>
      <c r="O12" s="2"/>
    </row>
    <row r="13" spans="1:15">
      <c r="A13" s="51" t="s">
        <v>7</v>
      </c>
      <c r="B13" s="12"/>
      <c r="C13" s="55">
        <v>1616235.42</v>
      </c>
      <c r="D13" s="9"/>
      <c r="E13" s="60">
        <v>1721251.39</v>
      </c>
      <c r="F13" s="8"/>
      <c r="G13" s="39">
        <f>(E13-C13)/C13</f>
        <v>6.4975664250694357E-2</v>
      </c>
      <c r="H13" s="37"/>
      <c r="I13" s="38">
        <f>(M13-K13)/K13</f>
        <v>0.10740500626235662</v>
      </c>
      <c r="J13" s="2"/>
      <c r="K13" s="65">
        <f>SUM(C9:C13)</f>
        <v>4660338.26</v>
      </c>
      <c r="L13" s="30"/>
      <c r="M13" s="69">
        <f>SUM(E9:E13)</f>
        <v>5160881.92</v>
      </c>
      <c r="N13" s="16"/>
      <c r="O13" s="2"/>
    </row>
    <row r="14" spans="1:15">
      <c r="A14" s="14"/>
      <c r="B14" s="8"/>
      <c r="C14" s="55"/>
      <c r="D14" s="9"/>
      <c r="E14" s="60"/>
      <c r="F14" s="8"/>
      <c r="G14" s="39"/>
      <c r="H14" s="37"/>
      <c r="I14" s="38"/>
      <c r="J14" s="2"/>
      <c r="K14" s="65"/>
      <c r="L14" s="30"/>
      <c r="M14" s="69"/>
      <c r="N14" s="16"/>
      <c r="O14" s="2"/>
    </row>
    <row r="15" spans="1:15">
      <c r="A15" s="51" t="s">
        <v>8</v>
      </c>
      <c r="B15" s="12"/>
      <c r="C15" s="55">
        <v>1454497.54</v>
      </c>
      <c r="D15" s="9"/>
      <c r="E15" s="60">
        <v>1537233.34</v>
      </c>
      <c r="F15" s="8"/>
      <c r="G15" s="39">
        <f>(E15-C15)/C15</f>
        <v>5.6882736288436792E-2</v>
      </c>
      <c r="H15" s="37"/>
      <c r="I15" s="38">
        <f>(M15-K15)/K15</f>
        <v>9.5387591601396718E-2</v>
      </c>
      <c r="J15" s="2"/>
      <c r="K15" s="65">
        <f>SUM(C9:C15)</f>
        <v>6114835.7999999998</v>
      </c>
      <c r="L15" s="30"/>
      <c r="M15" s="69">
        <f>SUM(E9:E15)</f>
        <v>6698115.2599999998</v>
      </c>
      <c r="N15" s="16"/>
      <c r="O15" s="2"/>
    </row>
    <row r="16" spans="1:15">
      <c r="A16" s="14"/>
      <c r="B16" s="8"/>
      <c r="C16" s="55"/>
      <c r="D16" s="9"/>
      <c r="E16" s="60"/>
      <c r="F16" s="8"/>
      <c r="G16" s="39"/>
      <c r="H16" s="37"/>
      <c r="I16" s="38"/>
      <c r="J16" s="2"/>
      <c r="K16" s="65"/>
      <c r="L16" s="30"/>
      <c r="M16" s="69"/>
      <c r="N16" s="16"/>
      <c r="O16" s="2"/>
    </row>
    <row r="17" spans="1:15">
      <c r="A17" s="51" t="s">
        <v>9</v>
      </c>
      <c r="B17" s="12"/>
      <c r="C17" s="55">
        <v>876255.45</v>
      </c>
      <c r="D17" s="9"/>
      <c r="E17" s="60">
        <v>0</v>
      </c>
      <c r="F17" s="8"/>
      <c r="G17" s="39">
        <f>(E17-C17)/C17</f>
        <v>-1</v>
      </c>
      <c r="H17" s="37"/>
      <c r="I17" s="38">
        <f>(M17-K17)/K17</f>
        <v>-4.1907047057925362E-2</v>
      </c>
      <c r="J17" s="2"/>
      <c r="K17" s="65">
        <f>SUM(C9:C17)</f>
        <v>6991091.25</v>
      </c>
      <c r="L17" s="30"/>
      <c r="M17" s="69">
        <f>SUM(E9:E17)</f>
        <v>6698115.2599999998</v>
      </c>
      <c r="N17" s="16"/>
      <c r="O17" s="2"/>
    </row>
    <row r="18" spans="1:15">
      <c r="A18" s="14"/>
      <c r="B18" s="8"/>
      <c r="C18" s="55"/>
      <c r="D18" s="9"/>
      <c r="E18" s="60"/>
      <c r="F18" s="8"/>
      <c r="G18" s="39"/>
      <c r="H18" s="37"/>
      <c r="I18" s="38"/>
      <c r="J18" s="3"/>
      <c r="K18" s="65"/>
      <c r="L18" s="31"/>
      <c r="M18" s="69"/>
      <c r="N18" s="16"/>
      <c r="O18" s="2"/>
    </row>
    <row r="19" spans="1:15">
      <c r="A19" s="51" t="s">
        <v>10</v>
      </c>
      <c r="B19" s="12"/>
      <c r="C19" s="55">
        <v>603210.57999999996</v>
      </c>
      <c r="D19" s="9"/>
      <c r="E19" s="60">
        <v>0</v>
      </c>
      <c r="F19" s="8"/>
      <c r="G19" s="39">
        <f>(E19-C19)/C19</f>
        <v>-1</v>
      </c>
      <c r="H19" s="37"/>
      <c r="I19" s="38">
        <f>(M19-K19)/K19</f>
        <v>-0.11800776293348882</v>
      </c>
      <c r="J19" s="2"/>
      <c r="K19" s="65">
        <f>SUM(C9:C19)</f>
        <v>7594301.8300000001</v>
      </c>
      <c r="L19" s="30"/>
      <c r="M19" s="69">
        <f>SUM(E9:E19)</f>
        <v>6698115.2599999998</v>
      </c>
      <c r="N19" s="16"/>
      <c r="O19" s="2"/>
    </row>
    <row r="20" spans="1:15">
      <c r="A20" s="14"/>
      <c r="B20" s="8"/>
      <c r="C20" s="55"/>
      <c r="D20" s="9"/>
      <c r="E20" s="60"/>
      <c r="F20" s="8"/>
      <c r="G20" s="39"/>
      <c r="H20" s="37"/>
      <c r="I20" s="38"/>
      <c r="J20" s="2"/>
      <c r="K20" s="65"/>
      <c r="L20" s="30"/>
      <c r="M20" s="69"/>
      <c r="N20" s="16"/>
      <c r="O20" s="2"/>
    </row>
    <row r="21" spans="1:15">
      <c r="A21" s="51" t="s">
        <v>11</v>
      </c>
      <c r="B21" s="12"/>
      <c r="C21" s="55">
        <v>739186.95</v>
      </c>
      <c r="D21" s="9"/>
      <c r="E21" s="60">
        <v>0</v>
      </c>
      <c r="F21" s="8"/>
      <c r="G21" s="39">
        <f>(E21-C21)/C21</f>
        <v>-1</v>
      </c>
      <c r="H21" s="37"/>
      <c r="I21" s="38">
        <f>(M21-K21)/K21</f>
        <v>-0.19624116179586437</v>
      </c>
      <c r="J21" s="2"/>
      <c r="K21" s="65">
        <f>SUM(C9:C21)</f>
        <v>8333488.7800000003</v>
      </c>
      <c r="L21" s="30"/>
      <c r="M21" s="69">
        <f>SUM(E9:E21)</f>
        <v>6698115.2599999998</v>
      </c>
      <c r="N21" s="16"/>
      <c r="O21" s="2"/>
    </row>
    <row r="22" spans="1:15">
      <c r="A22" s="14"/>
      <c r="B22" s="8"/>
      <c r="C22" s="55"/>
      <c r="D22" s="9"/>
      <c r="E22" s="60"/>
      <c r="F22" s="8"/>
      <c r="G22" s="39"/>
      <c r="H22" s="37"/>
      <c r="I22" s="38"/>
      <c r="J22" s="2"/>
      <c r="K22" s="65"/>
      <c r="L22" s="30"/>
      <c r="M22" s="69"/>
      <c r="N22" s="16"/>
      <c r="O22" s="2"/>
    </row>
    <row r="23" spans="1:15">
      <c r="A23" s="51" t="s">
        <v>12</v>
      </c>
      <c r="B23" s="12"/>
      <c r="C23" s="55">
        <v>643264</v>
      </c>
      <c r="D23" s="9"/>
      <c r="E23" s="60">
        <v>0</v>
      </c>
      <c r="F23" s="8"/>
      <c r="G23" s="39">
        <f>(E23-C23)/C23</f>
        <v>-1</v>
      </c>
      <c r="H23" s="37"/>
      <c r="I23" s="38">
        <f>(M23-K23)/K23</f>
        <v>-0.25383761543224775</v>
      </c>
      <c r="J23" s="2"/>
      <c r="K23" s="65">
        <f>SUM(C9:C23)</f>
        <v>8976752.7800000012</v>
      </c>
      <c r="L23" s="30"/>
      <c r="M23" s="69">
        <f>SUM(E9:E23)</f>
        <v>6698115.2599999998</v>
      </c>
      <c r="N23" s="16"/>
      <c r="O23" s="2"/>
    </row>
    <row r="24" spans="1:15">
      <c r="A24" s="14"/>
      <c r="B24" s="8"/>
      <c r="C24" s="55"/>
      <c r="D24" s="9"/>
      <c r="E24" s="60"/>
      <c r="F24" s="8"/>
      <c r="G24" s="39"/>
      <c r="H24" s="37"/>
      <c r="I24" s="38"/>
      <c r="J24" s="2"/>
      <c r="K24" s="65"/>
      <c r="L24" s="30"/>
      <c r="M24" s="69"/>
      <c r="N24" s="16"/>
      <c r="O24" s="2"/>
    </row>
    <row r="25" spans="1:15">
      <c r="A25" s="51" t="s">
        <v>13</v>
      </c>
      <c r="B25" s="12"/>
      <c r="C25" s="55">
        <v>741391.77</v>
      </c>
      <c r="D25" s="9"/>
      <c r="E25" s="60">
        <v>0</v>
      </c>
      <c r="F25" s="8"/>
      <c r="G25" s="39">
        <f>(E25-C25)/C25</f>
        <v>-1</v>
      </c>
      <c r="H25" s="37"/>
      <c r="I25" s="38">
        <f t="shared" ref="I25:I31" si="0">(M25-K25)/K25</f>
        <v>-0.31076192316978868</v>
      </c>
      <c r="J25" s="2"/>
      <c r="K25" s="65">
        <f>SUM(C9:C25)</f>
        <v>9718144.5500000007</v>
      </c>
      <c r="L25" s="30"/>
      <c r="M25" s="69">
        <f>SUM(E9:E25)</f>
        <v>6698115.2599999998</v>
      </c>
      <c r="N25" s="16"/>
      <c r="O25" s="2"/>
    </row>
    <row r="26" spans="1:15">
      <c r="A26" s="14"/>
      <c r="B26" s="8"/>
      <c r="C26" s="54"/>
      <c r="D26" s="9"/>
      <c r="E26" s="59"/>
      <c r="F26" s="8"/>
      <c r="G26" s="39"/>
      <c r="H26" s="37"/>
      <c r="I26" s="38"/>
      <c r="J26" s="2"/>
      <c r="K26" s="65"/>
      <c r="L26" s="30"/>
      <c r="M26" s="69"/>
      <c r="N26" s="16"/>
      <c r="O26" s="2"/>
    </row>
    <row r="27" spans="1:15">
      <c r="A27" s="51" t="s">
        <v>14</v>
      </c>
      <c r="B27" s="12"/>
      <c r="C27" s="56">
        <v>869589.44</v>
      </c>
      <c r="D27" s="9"/>
      <c r="E27" s="61">
        <v>0</v>
      </c>
      <c r="F27" s="8"/>
      <c r="G27" s="39">
        <f>(E27-C27)/C27</f>
        <v>-1</v>
      </c>
      <c r="H27" s="37"/>
      <c r="I27" s="38">
        <f t="shared" si="0"/>
        <v>-0.36737027334401329</v>
      </c>
      <c r="J27" s="2"/>
      <c r="K27" s="65">
        <f>SUM(C9:C27)</f>
        <v>10587733.99</v>
      </c>
      <c r="L27" s="30"/>
      <c r="M27" s="69">
        <f>SUM(E9:E27)</f>
        <v>6698115.2599999998</v>
      </c>
      <c r="N27" s="16"/>
      <c r="O27" s="2"/>
    </row>
    <row r="28" spans="1:15">
      <c r="A28" s="14"/>
      <c r="B28" s="8"/>
      <c r="C28" s="56"/>
      <c r="D28" s="9"/>
      <c r="E28" s="61"/>
      <c r="F28" s="8"/>
      <c r="G28" s="39"/>
      <c r="H28" s="37"/>
      <c r="I28" s="38"/>
      <c r="J28" s="2"/>
      <c r="K28" s="65"/>
      <c r="L28" s="30"/>
      <c r="M28" s="69"/>
      <c r="N28" s="16"/>
      <c r="O28" s="2"/>
    </row>
    <row r="29" spans="1:15">
      <c r="A29" s="51" t="s">
        <v>15</v>
      </c>
      <c r="B29" s="12"/>
      <c r="C29" s="56">
        <v>870488.61</v>
      </c>
      <c r="D29" s="9"/>
      <c r="E29" s="61">
        <v>0</v>
      </c>
      <c r="F29" s="8"/>
      <c r="G29" s="39">
        <f>(E29-C29)/C29</f>
        <v>-1</v>
      </c>
      <c r="H29" s="37"/>
      <c r="I29" s="38">
        <f t="shared" si="0"/>
        <v>-0.41543156440336565</v>
      </c>
      <c r="J29" s="6"/>
      <c r="K29" s="65">
        <f>SUM(C9:C29)</f>
        <v>11458222.6</v>
      </c>
      <c r="L29" s="30"/>
      <c r="M29" s="69">
        <f>SUM(E9:E29)</f>
        <v>6698115.2599999998</v>
      </c>
      <c r="N29" s="16"/>
      <c r="O29" s="2"/>
    </row>
    <row r="30" spans="1:15">
      <c r="A30" s="14"/>
      <c r="B30" s="8"/>
      <c r="C30" s="56"/>
      <c r="D30" s="9"/>
      <c r="E30" s="61"/>
      <c r="F30" s="8"/>
      <c r="G30" s="39"/>
      <c r="H30" s="37"/>
      <c r="I30" s="38"/>
      <c r="J30" s="2" t="s">
        <v>2</v>
      </c>
      <c r="K30" s="65"/>
      <c r="L30" s="30"/>
      <c r="M30" s="69"/>
      <c r="N30" s="16"/>
      <c r="O30" s="2"/>
    </row>
    <row r="31" spans="1:15" ht="15.75" thickBot="1">
      <c r="A31" s="51" t="s">
        <v>16</v>
      </c>
      <c r="B31" s="12"/>
      <c r="C31" s="57">
        <f>992737.71+22750</f>
        <v>1015487.71</v>
      </c>
      <c r="D31" s="50"/>
      <c r="E31" s="62">
        <v>0</v>
      </c>
      <c r="F31" s="8"/>
      <c r="G31" s="40">
        <f>(E31-C31)/C31</f>
        <v>-1</v>
      </c>
      <c r="H31" s="41"/>
      <c r="I31" s="42">
        <f t="shared" si="0"/>
        <v>-0.46302141916585837</v>
      </c>
      <c r="J31" s="2"/>
      <c r="K31" s="66">
        <f>SUM(C9:C31)</f>
        <v>12473710.309999999</v>
      </c>
      <c r="L31" s="32"/>
      <c r="M31" s="70">
        <f>SUM(E9:E31)</f>
        <v>6698115.2599999998</v>
      </c>
      <c r="N31" s="16"/>
      <c r="O31" s="2"/>
    </row>
    <row r="32" spans="1:15">
      <c r="A32" s="12"/>
      <c r="B32" s="12"/>
      <c r="C32" s="18"/>
      <c r="D32" s="8"/>
      <c r="E32" s="18"/>
      <c r="F32" s="8"/>
      <c r="G32" s="37"/>
      <c r="H32" s="43"/>
      <c r="I32" s="43"/>
      <c r="J32" s="2"/>
      <c r="K32" s="16"/>
      <c r="L32" s="16"/>
      <c r="M32" s="16"/>
      <c r="N32" s="16"/>
      <c r="O32" s="2"/>
    </row>
    <row r="33" spans="1:15">
      <c r="A33" s="14" t="s">
        <v>17</v>
      </c>
      <c r="B33" s="11"/>
      <c r="C33" s="52">
        <f>SUM(C9:C32)</f>
        <v>12473710.309999999</v>
      </c>
      <c r="D33" s="14"/>
      <c r="E33" s="52">
        <f>SUM(E9:E32)</f>
        <v>6698115.2599999998</v>
      </c>
      <c r="F33" s="11"/>
      <c r="G33" s="37"/>
      <c r="H33" s="10"/>
      <c r="I33" s="43"/>
      <c r="J33" s="2"/>
      <c r="K33" s="5"/>
      <c r="L33" s="5"/>
      <c r="M33" s="5"/>
      <c r="N33" s="5"/>
      <c r="O33" s="21"/>
    </row>
    <row r="34" spans="1:15">
      <c r="A34" s="11"/>
      <c r="B34" s="11"/>
      <c r="C34" s="13"/>
      <c r="D34" s="11"/>
      <c r="E34" s="13"/>
      <c r="F34" s="11"/>
      <c r="G34" s="44"/>
      <c r="H34" s="10"/>
      <c r="I34" s="45"/>
      <c r="J34" s="2"/>
      <c r="K34" s="5"/>
      <c r="L34" s="5"/>
      <c r="M34" s="5"/>
      <c r="N34" s="5"/>
      <c r="O34" s="2"/>
    </row>
    <row r="35" spans="1:15">
      <c r="A35" s="11" t="s">
        <v>18</v>
      </c>
      <c r="B35" s="11"/>
      <c r="C35" s="13">
        <f>22750+22750+22750+22750</f>
        <v>91000</v>
      </c>
      <c r="D35" s="11"/>
      <c r="E35" s="13">
        <v>22750</v>
      </c>
      <c r="F35" s="11"/>
      <c r="G35" s="10"/>
      <c r="H35" s="10"/>
      <c r="I35" s="10"/>
      <c r="J35" s="2"/>
      <c r="K35" s="5"/>
      <c r="L35" s="5"/>
      <c r="M35" s="5"/>
      <c r="N35" s="5"/>
      <c r="O35" s="2"/>
    </row>
    <row r="36" spans="1:15">
      <c r="A36" s="11"/>
      <c r="B36" s="11"/>
      <c r="C36" s="11"/>
      <c r="D36" s="11"/>
      <c r="E36" s="11"/>
      <c r="F36" s="11"/>
      <c r="G36" s="10"/>
      <c r="H36" s="10"/>
      <c r="I36" s="10"/>
      <c r="J36" s="2"/>
      <c r="K36" s="5"/>
      <c r="L36" s="5"/>
      <c r="M36" s="5"/>
      <c r="N36" s="5"/>
      <c r="O36" s="2"/>
    </row>
    <row r="37" spans="1:15">
      <c r="A37" s="11"/>
      <c r="B37" s="11"/>
      <c r="C37" s="11"/>
      <c r="D37" s="11"/>
      <c r="E37" s="11"/>
      <c r="F37" s="11"/>
      <c r="G37" s="10"/>
      <c r="H37" s="10"/>
      <c r="I37" s="43"/>
      <c r="J37" s="2"/>
      <c r="K37" s="5"/>
      <c r="L37" s="5"/>
      <c r="M37" s="5"/>
      <c r="N37" s="5"/>
      <c r="O37" s="2"/>
    </row>
    <row r="38" spans="1:15">
      <c r="A38" s="14" t="s">
        <v>19</v>
      </c>
      <c r="B38" s="11"/>
      <c r="C38" s="15">
        <f>C33-C35</f>
        <v>12382710.309999999</v>
      </c>
      <c r="D38" s="14"/>
      <c r="E38" s="15">
        <f>E33-E35</f>
        <v>6675365.2599999998</v>
      </c>
      <c r="F38" s="11"/>
      <c r="G38" s="46"/>
      <c r="H38" s="10"/>
      <c r="I38" s="43"/>
      <c r="J38" s="2"/>
      <c r="K38" s="7">
        <f>C38</f>
        <v>12382710.309999999</v>
      </c>
      <c r="L38" s="7"/>
      <c r="M38" s="7">
        <f>E38</f>
        <v>6675365.2599999998</v>
      </c>
      <c r="N38" s="7"/>
      <c r="O38" s="21"/>
    </row>
    <row r="39" spans="1:15">
      <c r="A39" s="2"/>
      <c r="B39" s="2"/>
      <c r="C39" s="2"/>
      <c r="D39" s="2"/>
      <c r="E39" s="2"/>
      <c r="F39" s="2"/>
      <c r="G39" s="47"/>
      <c r="H39" s="48"/>
      <c r="I39" s="48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48"/>
      <c r="H40" s="48"/>
      <c r="I40" s="48"/>
      <c r="J40" s="2"/>
      <c r="K40" s="2"/>
      <c r="L40" s="2"/>
      <c r="M40" s="2"/>
      <c r="N40" s="2"/>
      <c r="O40" s="2"/>
    </row>
    <row r="41" spans="1:15">
      <c r="A41" s="2"/>
      <c r="B41" s="2"/>
      <c r="C41" s="4"/>
      <c r="D41" s="2"/>
      <c r="E41" s="4"/>
      <c r="F41" s="2"/>
      <c r="G41" s="48"/>
      <c r="H41" s="48"/>
      <c r="I41" s="48"/>
      <c r="J41" s="2"/>
      <c r="K41" s="2"/>
      <c r="L41" s="2"/>
      <c r="M41" s="2"/>
      <c r="N41" s="2"/>
      <c r="O41" s="2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Coll %</vt:lpstr>
      <vt:lpstr>'Overall Coll 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Green</dc:creator>
  <cp:lastModifiedBy>Linda Sparks</cp:lastModifiedBy>
  <cp:lastPrinted>2018-06-18T20:32:20Z</cp:lastPrinted>
  <dcterms:created xsi:type="dcterms:W3CDTF">2016-03-30T20:20:43Z</dcterms:created>
  <dcterms:modified xsi:type="dcterms:W3CDTF">2018-11-02T17:07:23Z</dcterms:modified>
</cp:coreProperties>
</file>